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vic\Desktop\"/>
    </mc:Choice>
  </mc:AlternateContent>
  <bookViews>
    <workbookView xWindow="0" yWindow="0" windowWidth="11490" windowHeight="4635"/>
  </bookViews>
  <sheets>
    <sheet name="Plan JN16 mtt" sheetId="2" r:id="rId1"/>
    <sheet name="Plan JN2015" sheetId="1" r:id="rId2"/>
  </sheets>
  <definedNames>
    <definedName name="_xlnm.Print_Area" localSheetId="0">'Plan JN16 mtt'!$A$1:$I$72</definedName>
    <definedName name="_xlnm.Print_Area" localSheetId="1">'Plan JN2015'!$A$1:$J$65</definedName>
  </definedNames>
  <calcPr calcId="162913"/>
</workbook>
</file>

<file path=xl/calcChain.xml><?xml version="1.0" encoding="utf-8"?>
<calcChain xmlns="http://schemas.openxmlformats.org/spreadsheetml/2006/main">
  <c r="E33" i="2" l="1"/>
  <c r="E32" i="2" l="1"/>
  <c r="D55" i="2" l="1"/>
  <c r="E53" i="2"/>
  <c r="E52" i="2"/>
  <c r="E34" i="2"/>
  <c r="E31" i="2"/>
  <c r="E30" i="2" l="1"/>
  <c r="E28" i="2"/>
  <c r="E36" i="2" l="1"/>
  <c r="E35" i="2"/>
  <c r="E59" i="2" l="1"/>
  <c r="E45" i="2" l="1"/>
  <c r="E24" i="2"/>
  <c r="E13" i="2"/>
  <c r="E12" i="2"/>
  <c r="D11" i="2"/>
  <c r="E10" i="2"/>
  <c r="E14" i="2"/>
  <c r="E29" i="2"/>
  <c r="E27" i="2"/>
  <c r="E26" i="2"/>
  <c r="D8" i="2" l="1"/>
  <c r="D5" i="2"/>
  <c r="D37" i="2" s="1"/>
  <c r="E60" i="2" l="1"/>
  <c r="E61" i="2"/>
  <c r="E62" i="2"/>
  <c r="E39" i="2"/>
  <c r="E40" i="2"/>
  <c r="E41" i="2"/>
  <c r="E46" i="2"/>
  <c r="E47" i="2"/>
  <c r="E48" i="2"/>
  <c r="E49" i="2"/>
  <c r="E50" i="2"/>
  <c r="E51" i="2"/>
  <c r="E6" i="2"/>
  <c r="E7" i="2"/>
  <c r="E9" i="2"/>
  <c r="E15" i="2"/>
  <c r="E16" i="2"/>
  <c r="E17" i="2"/>
  <c r="E18" i="2"/>
  <c r="E19" i="2"/>
  <c r="E20" i="2"/>
  <c r="E22" i="2"/>
  <c r="E23" i="2"/>
  <c r="E25" i="2"/>
  <c r="E55" i="2" l="1"/>
  <c r="E37" i="2"/>
  <c r="E67" i="2"/>
  <c r="E68" i="2" l="1"/>
  <c r="D67" i="2"/>
  <c r="F75" i="1"/>
  <c r="E75" i="1"/>
  <c r="F5" i="1"/>
  <c r="F6" i="1"/>
  <c r="F7" i="1"/>
  <c r="F32" i="1" s="1"/>
  <c r="F65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4" i="1"/>
  <c r="F61" i="1" s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D64" i="1"/>
  <c r="E64" i="1"/>
  <c r="F64" i="1"/>
  <c r="E32" i="1"/>
  <c r="E61" i="1"/>
  <c r="E65" i="1"/>
  <c r="D32" i="1"/>
  <c r="D65" i="1" s="1"/>
  <c r="D61" i="1"/>
  <c r="F63" i="1"/>
  <c r="A51" i="1"/>
  <c r="A52" i="1"/>
  <c r="A53" i="1"/>
  <c r="A54" i="1"/>
  <c r="A55" i="1" s="1"/>
  <c r="A56" i="1" s="1"/>
  <c r="A57" i="1" s="1"/>
  <c r="A58" i="1" s="1"/>
  <c r="A59" i="1" s="1"/>
  <c r="A35" i="1"/>
  <c r="A36" i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F30" i="1"/>
  <c r="A9" i="1"/>
  <c r="A10" i="1"/>
  <c r="A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D68" i="2" l="1"/>
</calcChain>
</file>

<file path=xl/sharedStrings.xml><?xml version="1.0" encoding="utf-8"?>
<sst xmlns="http://schemas.openxmlformats.org/spreadsheetml/2006/main" count="673" uniqueCount="244">
  <si>
    <t>ПЛАН НАБАВКИ ЗА 2015.ГОДИНУ - са измјенама и допунама</t>
  </si>
  <si>
    <t xml:space="preserve"> За Министарство трговине и туризма</t>
  </si>
  <si>
    <t>РБ</t>
  </si>
  <si>
    <t>ПРЕДМЕТ НАБАВКЕ</t>
  </si>
  <si>
    <t>ШИФРА ЈРЈН</t>
  </si>
  <si>
    <t>ПРОЦИЈЕЊЕНА ВРИЈЕДНОСТ са ПДВ-ом
МТТ</t>
  </si>
  <si>
    <t>ПРОЦИЈЕЊЕНА ВРИЈЕДНОСТ са ПДВ-ом
Угост.сервис</t>
  </si>
  <si>
    <t>ПРОЦИЈЕЊЕНА ВРИЈЕДНОСТ са ПДВ-ом УКУПНО</t>
  </si>
  <si>
    <t>ВРСТА ПОСТУПКА</t>
  </si>
  <si>
    <t>ОКВИРНИ ДАТУМ ПОКРЕТАЊА ПОСТУПКА</t>
  </si>
  <si>
    <t>ОКВИРНИ ДАТУМ ЗАКЉУЧЕЊА УГОВОРА</t>
  </si>
  <si>
    <t>ИЗВОР ФИНАНСИРАЊА</t>
  </si>
  <si>
    <t>I</t>
  </si>
  <si>
    <t xml:space="preserve">Р О Б Е </t>
  </si>
  <si>
    <t>Угаљ -РЈ Јахорина</t>
  </si>
  <si>
    <t>09111210-5</t>
  </si>
  <si>
    <t>Отворени</t>
  </si>
  <si>
    <t>01.05.2015.</t>
  </si>
  <si>
    <t>31.08.2015</t>
  </si>
  <si>
    <t xml:space="preserve">Буџет </t>
  </si>
  <si>
    <t>Свјеже месо и роштиљски производи
РЈ Бања Лука</t>
  </si>
  <si>
    <t>15100000-9</t>
  </si>
  <si>
    <t>Отворени 
оквирни споразум</t>
  </si>
  <si>
    <t>Свјеже месо и роштиљски производи РЈ Јахорина</t>
  </si>
  <si>
    <t>Конкурентски оквирни споразум</t>
  </si>
  <si>
    <t>Алкохолна и безалкохолна пића и топли напици РЈ Бања Лука</t>
  </si>
  <si>
    <t>15000000-8</t>
  </si>
  <si>
    <t>По одлуци КРЖ</t>
  </si>
  <si>
    <t>Алкохолна и безалкохолна пића и топли напици РЈ Јахорин</t>
  </si>
  <si>
    <t>Лот у отвореном окв.споразуму</t>
  </si>
  <si>
    <t>Материјал за припремање хране РЈ Бања Лука</t>
  </si>
  <si>
    <t>Материјал за припремање хране РЈ Јахорина</t>
  </si>
  <si>
    <t>Свјеже воће и поврће РЈ Бања Лука</t>
  </si>
  <si>
    <t>15300000-1</t>
  </si>
  <si>
    <t>Свјеже воће и поврће РЈ Јахорина</t>
  </si>
  <si>
    <t>Минерална вода   (газирана и негазирана) РЈ Бања Лука</t>
  </si>
  <si>
    <t>15981000-8</t>
  </si>
  <si>
    <t>01.03.2015.</t>
  </si>
  <si>
    <t>01.06.2015.</t>
  </si>
  <si>
    <t>Кафа еспресо РЈ Бања Лука</t>
  </si>
  <si>
    <t>15861000-1</t>
  </si>
  <si>
    <t>Риба свјежа и залеђена, залеђени помфрит и уље за фритезе РЈ Б. Лука</t>
  </si>
  <si>
    <t>03310000-5</t>
  </si>
  <si>
    <t>Млијеко и млијечни производи РЈ Бања Лука</t>
  </si>
  <si>
    <t>15500000-3</t>
  </si>
  <si>
    <t>01.07.2015.</t>
  </si>
  <si>
    <t>01.11.2015.</t>
  </si>
  <si>
    <t>Пекарски производи РЈ Бања Лука</t>
  </si>
  <si>
    <t>15612500-6</t>
  </si>
  <si>
    <t>Пекарски производи РЈ Јахорина</t>
  </si>
  <si>
    <t>Конкурентски                              окв.споразум</t>
  </si>
  <si>
    <t>01.04.2015.</t>
  </si>
  <si>
    <t>Ауто гуме (на нивоу МТТ)</t>
  </si>
  <si>
    <t>34351100-3</t>
  </si>
  <si>
    <t>Конкурентски</t>
  </si>
  <si>
    <t>01.09.2015.</t>
  </si>
  <si>
    <t>01.11.2015</t>
  </si>
  <si>
    <t>Компјутерски материјал</t>
  </si>
  <si>
    <t>30192000-1</t>
  </si>
  <si>
    <t>01.07.2015</t>
  </si>
  <si>
    <t xml:space="preserve">Канцеларијски материјал </t>
  </si>
  <si>
    <t>Канцеларијски материјал Дистрофичари</t>
  </si>
  <si>
    <t>Директни споразум</t>
  </si>
  <si>
    <t xml:space="preserve">Мат. за одржавање чистоће </t>
  </si>
  <si>
    <t>39830000-9</t>
  </si>
  <si>
    <t>Професионални дет. за одрж.чистоће</t>
  </si>
  <si>
    <t>39831210-1</t>
  </si>
  <si>
    <t>Погонско моторно гориво</t>
  </si>
  <si>
    <t>09130000-9</t>
  </si>
  <si>
    <t>28.2.2015.</t>
  </si>
  <si>
    <t>31.3.2015.</t>
  </si>
  <si>
    <t>Плин и угаљ за роштиљ</t>
  </si>
  <si>
    <t>09122000-0</t>
  </si>
  <si>
    <t>Директни сп.</t>
  </si>
  <si>
    <t>Рачунарска опрема</t>
  </si>
  <si>
    <t>30213000-5</t>
  </si>
  <si>
    <t>1.9.2015.</t>
  </si>
  <si>
    <t>1.10.2015.</t>
  </si>
  <si>
    <t>Телефонска опрема</t>
  </si>
  <si>
    <t>32550000-3</t>
  </si>
  <si>
    <t>1.3.2015.</t>
  </si>
  <si>
    <t>1.4.2015.</t>
  </si>
  <si>
    <t>Електрични радијатор</t>
  </si>
  <si>
    <t>44621100-0</t>
  </si>
  <si>
    <t>Новогодишњи пакетићи за дjецу</t>
  </si>
  <si>
    <t>15897300-5</t>
  </si>
  <si>
    <t>Укупно</t>
  </si>
  <si>
    <t>II</t>
  </si>
  <si>
    <t>УСЛУГЕ</t>
  </si>
  <si>
    <t>Одржавање превозних средстава 
локација Б.Лука</t>
  </si>
  <si>
    <t>50112000-3</t>
  </si>
  <si>
    <t>Одр. превозних средстава РЈ Јахорина</t>
  </si>
  <si>
    <t>Прање и чишћење прев.ср. Б.Лука</t>
  </si>
  <si>
    <t>50112300-6</t>
  </si>
  <si>
    <t>Директни</t>
  </si>
  <si>
    <t>Одржавање угоститељске опр.Б.Лука</t>
  </si>
  <si>
    <t>50880000-7</t>
  </si>
  <si>
    <t>Одржавање угоститељске опр.Јахорина</t>
  </si>
  <si>
    <t>Исп. система за ватродојаву РЈ Јахорина</t>
  </si>
  <si>
    <t>50413200-5</t>
  </si>
  <si>
    <t>Исп.противпож. апарата РЈ.Јахорина</t>
  </si>
  <si>
    <t>Чишћење обј.,зграда и прозора РЈ БЛ</t>
  </si>
  <si>
    <t>90911000-6</t>
  </si>
  <si>
    <t>Обавезно осигурање моторних возила</t>
  </si>
  <si>
    <t>66514110-8</t>
  </si>
  <si>
    <t>Kаско осигурање моторних возила</t>
  </si>
  <si>
    <t>Обавезно осигурање запослених</t>
  </si>
  <si>
    <t>Услуга подршке књиговодственог програма у Угоститељском сервису</t>
  </si>
  <si>
    <t>72261000-2</t>
  </si>
  <si>
    <t>Услуге одржавања рачунара,биро и телекомуникационе опреме</t>
  </si>
  <si>
    <t>50300000-8</t>
  </si>
  <si>
    <t>1.8.2015.</t>
  </si>
  <si>
    <t>31.8.2015.</t>
  </si>
  <si>
    <t>Услуге одржавања рачунара,биро и телекомуникационе опреме Јахорина</t>
  </si>
  <si>
    <t>Лабораторијско испитивање микробиоолошке  исправности сировина и животних намирница</t>
  </si>
  <si>
    <t>85140000-2</t>
  </si>
  <si>
    <t>Санитарни преглед запсолених РЈ Бања Лука</t>
  </si>
  <si>
    <t>85140000-3</t>
  </si>
  <si>
    <t>Здравствене услуге РЈ Јахорина</t>
  </si>
  <si>
    <t>30.11.2015.</t>
  </si>
  <si>
    <t>Систематски преглед запослених</t>
  </si>
  <si>
    <t>1.11.2015.</t>
  </si>
  <si>
    <t>Штампање</t>
  </si>
  <si>
    <t>79800000-2</t>
  </si>
  <si>
    <t>7.10.2015.</t>
  </si>
  <si>
    <t>Штампање - Дистрофичари</t>
  </si>
  <si>
    <t>1.7.2015.</t>
  </si>
  <si>
    <t>Графички дизајн</t>
  </si>
  <si>
    <t>79820000-8</t>
  </si>
  <si>
    <t>31.5.2015.</t>
  </si>
  <si>
    <t>Телекомуникационе услуге</t>
  </si>
  <si>
    <t>64200000-8</t>
  </si>
  <si>
    <t>30.4.2015.</t>
  </si>
  <si>
    <t>Услуге мобилне телефоније</t>
  </si>
  <si>
    <t>64212000-5</t>
  </si>
  <si>
    <t>Поштанске услуге</t>
  </si>
  <si>
    <t>64110000-0</t>
  </si>
  <si>
    <t>Претплата за кабловску ТВ</t>
  </si>
  <si>
    <t>92232000-6</t>
  </si>
  <si>
    <t>Услуге обликовања www портала</t>
  </si>
  <si>
    <t>72413000-8</t>
  </si>
  <si>
    <t>30.11.2015</t>
  </si>
  <si>
    <t>Услуга отклањања квара на водоводним исталацији хотела "Крајина"</t>
  </si>
  <si>
    <t>45330000-9</t>
  </si>
  <si>
    <t>1790,10</t>
  </si>
  <si>
    <t>III</t>
  </si>
  <si>
    <t>РАДОВИ</t>
  </si>
  <si>
    <t>Ремонт котловнице у хотелу "Рајска долина" на Јахорини</t>
  </si>
  <si>
    <t>45453000-7</t>
  </si>
  <si>
    <t>Екон.код</t>
  </si>
  <si>
    <t>Буџет</t>
  </si>
  <si>
    <t>План</t>
  </si>
  <si>
    <t>516100
517100</t>
  </si>
  <si>
    <t>Збир:</t>
  </si>
  <si>
    <t>15900000-7</t>
  </si>
  <si>
    <t>Микробиолошки преглед намирница</t>
  </si>
  <si>
    <t>IV</t>
  </si>
  <si>
    <t>АНЕКС 2. ДИО Б</t>
  </si>
  <si>
    <t>Прање моторних возила</t>
  </si>
  <si>
    <t>I квартал</t>
  </si>
  <si>
    <t>II квартал</t>
  </si>
  <si>
    <t>III квартал</t>
  </si>
  <si>
    <t>IV квартал</t>
  </si>
  <si>
    <t>по потреби</t>
  </si>
  <si>
    <t>Пића и сродни производи (Алкохолна и безалкохолна пића и топли напитци РЈ Бања Лука)</t>
  </si>
  <si>
    <t>Кафа (Кафа еспресо РЈ Бања Лука)</t>
  </si>
  <si>
    <t>Пекарски производи РЈ Источно Сарајево</t>
  </si>
  <si>
    <t>Пића и сродни производи (Алкохолна и безалкохолна пића и топли напитци РЈ И Сарајево)</t>
  </si>
  <si>
    <t>Мат. за одржавање чистоће РЈ И Сарајево</t>
  </si>
  <si>
    <t>50883000-8</t>
  </si>
  <si>
    <t>Услуге поправки и одржавања опреме за угоститељство РЈ Бања Лука</t>
  </si>
  <si>
    <t>Одржавање угоститељске опр.И.Сарајево и Јахорина</t>
  </si>
  <si>
    <t>Укупан износ плана јавних набавки</t>
  </si>
  <si>
    <t>неприоритетне услуге</t>
  </si>
  <si>
    <t>Санитарни преглед запослених РЈ Бања Лука</t>
  </si>
  <si>
    <t>Зоран Чавић,дипл.ек</t>
  </si>
  <si>
    <t xml:space="preserve">Минерална вода (газирана и негазирана) </t>
  </si>
  <si>
    <t xml:space="preserve">ПРОЦИЈЕЊЕНА ВРИЈЕДНОСТ без ПДВ-ом
</t>
  </si>
  <si>
    <t>72267000-4</t>
  </si>
  <si>
    <t>Услуга одржавања и поправке програмске подршке у ПЈ Угоститељство у Административном центру Владе РС и Палати предсједника РС</t>
  </si>
  <si>
    <t>Услуга одржавања и поправке програмске подршке у ПЈ Угоститељство у пословном објекту Владе у И.Сарајеву и ПЈ Угоститељство и туризам у хотелу Рајска долина и Вила на Јахорини</t>
  </si>
  <si>
    <t>Услуге одржавања и поправке програмске подршке у ПЈ Угоститељство у НСРС и ПЈ бифе у пословној згради Владе РС</t>
  </si>
  <si>
    <t>Одржавање превозних средстава у гарантном року</t>
  </si>
  <si>
    <t>Одржавање превозних средстава ван гарантног рока</t>
  </si>
  <si>
    <t>Пружање угоститељских услуга за потребе Сервиса</t>
  </si>
  <si>
    <t>Гуме за тешка и лака возила</t>
  </si>
  <si>
    <t>34350000-5</t>
  </si>
  <si>
    <t>15800000-6</t>
  </si>
  <si>
    <t>09100000-0</t>
  </si>
  <si>
    <t>Горива</t>
  </si>
  <si>
    <t>30125100-2</t>
  </si>
  <si>
    <t>Патроне с тонером</t>
  </si>
  <si>
    <t>22800000-8</t>
  </si>
  <si>
    <t>55000000-1</t>
  </si>
  <si>
    <t>Стручно усавршавање запослених</t>
  </si>
  <si>
    <t>50710000-5</t>
  </si>
  <si>
    <t>Услуге поправки и одржавања електричних и механичких инсталација у зградама-бојлер</t>
  </si>
  <si>
    <t>50000000-5</t>
  </si>
  <si>
    <t>80500000-9</t>
  </si>
  <si>
    <t>22200000-2</t>
  </si>
  <si>
    <t>Новине и стручни часописи</t>
  </si>
  <si>
    <t>Мат. за одржавање чистоће ПЈ Бања Лука</t>
  </si>
  <si>
    <t xml:space="preserve"> Д И Р Е К Т О Р</t>
  </si>
  <si>
    <t xml:space="preserve"> ПЛАН НАБАВКИ ЗА 2020.ГОДИНУ</t>
  </si>
  <si>
    <t>Рекламни материјал</t>
  </si>
  <si>
    <t>22462000-6</t>
  </si>
  <si>
    <t>Поклони и признања</t>
  </si>
  <si>
    <t>18530000-3</t>
  </si>
  <si>
    <t>39700000-9</t>
  </si>
  <si>
    <t>Апарати за домаћинство(прочишћивач ваздуха)</t>
  </si>
  <si>
    <t>03220000-9</t>
  </si>
  <si>
    <t>Поврће,воће и коштуњаво воће (Свјеже воће и поврће РЈ Бања Лука)</t>
  </si>
  <si>
    <t>Рибе,љускари и производи мора и других вода (свјежа и залеђена риба )</t>
  </si>
  <si>
    <t>Разни прехрамбени производи(Материја за припремање хране РЈ Источно Сарајево)</t>
  </si>
  <si>
    <t>Поврће,воће и коштуњаво воће (Свјеже воће и поврће РЈ И Сарајево)</t>
  </si>
  <si>
    <t>Разни прехрамбени производи(Материја за припремање хране РЈ Бања Лука)</t>
  </si>
  <si>
    <t>15842000-2</t>
  </si>
  <si>
    <t>Чоколада и слаткиши (новогодишњи пакетићи за дjецу)</t>
  </si>
  <si>
    <t>Отворени поступак -оквирни споразум</t>
  </si>
  <si>
    <t>Моторна возила</t>
  </si>
  <si>
    <t>34100000-8</t>
  </si>
  <si>
    <t>Отворени поступак</t>
  </si>
  <si>
    <t xml:space="preserve">Кухињска опрема </t>
  </si>
  <si>
    <t>39221000-7</t>
  </si>
  <si>
    <t>Укупно:</t>
  </si>
  <si>
    <t>Штампане књиге</t>
  </si>
  <si>
    <t>22110000-4</t>
  </si>
  <si>
    <t>Здравствене услуге РЈ Источно Сарајево</t>
  </si>
  <si>
    <t>Уређаји за климатизацију</t>
  </si>
  <si>
    <t>39717200-3</t>
  </si>
  <si>
    <t>50700000-2</t>
  </si>
  <si>
    <t>Услуге поправки и одржавања инсталација у зградама-Ресторан НСРС</t>
  </si>
  <si>
    <t>50800000-3</t>
  </si>
  <si>
    <t>Разне услуге поправки и одржавања</t>
  </si>
  <si>
    <t>Електрични апарати за домаћинство-соковник</t>
  </si>
  <si>
    <t>39710000-2</t>
  </si>
  <si>
    <t>Канцеларијски намјештај-столови и столице</t>
  </si>
  <si>
    <t>39130000-2</t>
  </si>
  <si>
    <t>Млијечни производи (Млијеко и млиjeчни производи РЈ Бања Лука)</t>
  </si>
  <si>
    <t>Производи животињског поријекла,месо и месни производи (Свјеже месо и роштиљски производи РЈ Источно Сарајево)</t>
  </si>
  <si>
    <t>Производи животињског поријекла,месо и месни производи (Свјеже месо и роштиљски производи РЈ Бања Лука)</t>
  </si>
  <si>
    <t>Електричне потрепштине и прибор</t>
  </si>
  <si>
    <t>30680000-6</t>
  </si>
  <si>
    <t>30230000-0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</si>
</sst>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[$-11C1A]dd/mm/yyyy;@"/>
    <numFmt numFmtId="166" formatCode="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6" tint="-0.249977111117893"/>
      <name val="Calibri"/>
      <family val="2"/>
      <charset val="204"/>
      <scheme val="minor"/>
    </font>
    <font>
      <sz val="10"/>
      <color rgb="FF00B0F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  <font>
      <sz val="8"/>
      <color rgb="FF00B0F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23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5" xfId="0" applyBorder="1"/>
    <xf numFmtId="164" fontId="0" fillId="0" borderId="3" xfId="1" applyFont="1" applyBorder="1"/>
    <xf numFmtId="164" fontId="0" fillId="0" borderId="3" xfId="1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7" fillId="0" borderId="5" xfId="0" applyFont="1" applyBorder="1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7" fillId="0" borderId="2" xfId="0" applyFont="1" applyBorder="1"/>
    <xf numFmtId="0" fontId="7" fillId="0" borderId="3" xfId="0" applyFont="1" applyBorder="1"/>
    <xf numFmtId="164" fontId="0" fillId="0" borderId="6" xfId="1" applyFont="1" applyBorder="1"/>
    <xf numFmtId="0" fontId="0" fillId="0" borderId="3" xfId="0" applyBorder="1" applyAlignment="1">
      <alignment horizontal="center" wrapText="1"/>
    </xf>
    <xf numFmtId="165" fontId="0" fillId="0" borderId="6" xfId="0" applyNumberFormat="1" applyBorder="1" applyAlignment="1">
      <alignment horizontal="left"/>
    </xf>
    <xf numFmtId="165" fontId="0" fillId="0" borderId="6" xfId="0" applyNumberFormat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0" fillId="0" borderId="2" xfId="0" applyFont="1" applyBorder="1"/>
    <xf numFmtId="164" fontId="9" fillId="0" borderId="3" xfId="1" applyFont="1" applyBorder="1"/>
    <xf numFmtId="0" fontId="9" fillId="0" borderId="3" xfId="0" applyFont="1" applyBorder="1" applyAlignment="1">
      <alignment horizontal="center" wrapText="1"/>
    </xf>
    <xf numFmtId="0" fontId="9" fillId="0" borderId="3" xfId="0" applyFont="1" applyBorder="1"/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/>
    <xf numFmtId="0" fontId="9" fillId="0" borderId="6" xfId="0" applyFont="1" applyBorder="1"/>
    <xf numFmtId="0" fontId="9" fillId="0" borderId="2" xfId="0" applyFont="1" applyBorder="1" applyAlignment="1">
      <alignment horizontal="center"/>
    </xf>
    <xf numFmtId="0" fontId="10" fillId="0" borderId="3" xfId="0" applyFont="1" applyBorder="1"/>
    <xf numFmtId="164" fontId="9" fillId="0" borderId="6" xfId="1" applyFont="1" applyBorder="1"/>
    <xf numFmtId="0" fontId="9" fillId="0" borderId="7" xfId="0" applyFont="1" applyBorder="1"/>
    <xf numFmtId="164" fontId="9" fillId="0" borderId="7" xfId="1" applyFont="1" applyBorder="1"/>
    <xf numFmtId="0" fontId="9" fillId="0" borderId="8" xfId="0" applyFont="1" applyBorder="1" applyAlignment="1">
      <alignment horizontal="center"/>
    </xf>
    <xf numFmtId="0" fontId="11" fillId="0" borderId="0" xfId="0" applyFont="1"/>
    <xf numFmtId="164" fontId="9" fillId="0" borderId="2" xfId="1" applyFont="1" applyBorder="1"/>
    <xf numFmtId="0" fontId="9" fillId="0" borderId="6" xfId="0" applyFont="1" applyBorder="1" applyAlignment="1">
      <alignment horizontal="center"/>
    </xf>
    <xf numFmtId="165" fontId="0" fillId="0" borderId="3" xfId="0" applyNumberFormat="1" applyBorder="1" applyAlignment="1">
      <alignment horizontal="left"/>
    </xf>
    <xf numFmtId="165" fontId="0" fillId="0" borderId="3" xfId="0" applyNumberForma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2" fillId="0" borderId="0" xfId="0" applyFont="1"/>
    <xf numFmtId="0" fontId="12" fillId="0" borderId="3" xfId="0" applyFont="1" applyBorder="1"/>
    <xf numFmtId="0" fontId="0" fillId="0" borderId="8" xfId="0" applyBorder="1"/>
    <xf numFmtId="164" fontId="3" fillId="0" borderId="3" xfId="1" applyFont="1" applyBorder="1"/>
    <xf numFmtId="164" fontId="3" fillId="0" borderId="3" xfId="1" applyFont="1" applyFill="1" applyBorder="1"/>
    <xf numFmtId="0" fontId="3" fillId="0" borderId="11" xfId="0" applyFont="1" applyBorder="1" applyAlignment="1">
      <alignment horizontal="center"/>
    </xf>
    <xf numFmtId="0" fontId="3" fillId="0" borderId="0" xfId="0" applyFont="1"/>
    <xf numFmtId="0" fontId="8" fillId="0" borderId="3" xfId="0" applyFont="1" applyFill="1" applyBorder="1" applyAlignment="1">
      <alignment horizontal="center" wrapText="1"/>
    </xf>
    <xf numFmtId="0" fontId="9" fillId="0" borderId="3" xfId="0" applyFont="1" applyFill="1" applyBorder="1"/>
    <xf numFmtId="0" fontId="9" fillId="0" borderId="3" xfId="0" applyFont="1" applyFill="1" applyBorder="1" applyAlignment="1">
      <alignment horizontal="center"/>
    </xf>
    <xf numFmtId="165" fontId="9" fillId="0" borderId="3" xfId="0" applyNumberFormat="1" applyFont="1" applyBorder="1" applyAlignment="1">
      <alignment horizontal="left"/>
    </xf>
    <xf numFmtId="165" fontId="9" fillId="0" borderId="7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164" fontId="9" fillId="2" borderId="3" xfId="1" applyFont="1" applyFill="1" applyBorder="1"/>
    <xf numFmtId="164" fontId="9" fillId="0" borderId="3" xfId="1" applyFont="1" applyFill="1" applyBorder="1"/>
    <xf numFmtId="164" fontId="9" fillId="0" borderId="2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Border="1"/>
    <xf numFmtId="0" fontId="13" fillId="0" borderId="0" xfId="0" applyFont="1"/>
    <xf numFmtId="0" fontId="10" fillId="0" borderId="3" xfId="0" applyFont="1" applyFill="1" applyBorder="1"/>
    <xf numFmtId="164" fontId="0" fillId="0" borderId="2" xfId="1" applyFont="1" applyFill="1" applyBorder="1"/>
    <xf numFmtId="164" fontId="9" fillId="0" borderId="3" xfId="1" applyFont="1" applyBorder="1" applyAlignment="1">
      <alignment horizontal="right"/>
    </xf>
    <xf numFmtId="164" fontId="3" fillId="0" borderId="6" xfId="1" applyFont="1" applyBorder="1"/>
    <xf numFmtId="164" fontId="3" fillId="0" borderId="6" xfId="1" applyFont="1" applyFill="1" applyBorder="1"/>
    <xf numFmtId="0" fontId="0" fillId="0" borderId="6" xfId="0" applyBorder="1" applyAlignment="1">
      <alignment horizontal="center"/>
    </xf>
    <xf numFmtId="0" fontId="3" fillId="0" borderId="11" xfId="0" applyFont="1" applyBorder="1" applyAlignment="1"/>
    <xf numFmtId="0" fontId="3" fillId="0" borderId="5" xfId="0" applyFont="1" applyBorder="1"/>
    <xf numFmtId="164" fontId="0" fillId="0" borderId="3" xfId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3" xfId="0" applyNumberFormat="1" applyBorder="1"/>
    <xf numFmtId="164" fontId="0" fillId="0" borderId="0" xfId="1" applyFont="1"/>
    <xf numFmtId="164" fontId="0" fillId="0" borderId="0" xfId="1" applyFont="1" applyFill="1"/>
    <xf numFmtId="0" fontId="14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6" xfId="0" applyFont="1" applyBorder="1"/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7" xfId="0" applyFont="1" applyBorder="1"/>
    <xf numFmtId="0" fontId="15" fillId="0" borderId="3" xfId="0" applyFont="1" applyBorder="1"/>
    <xf numFmtId="0" fontId="15" fillId="0" borderId="2" xfId="0" applyFont="1" applyBorder="1"/>
    <xf numFmtId="0" fontId="16" fillId="0" borderId="12" xfId="0" applyFont="1" applyBorder="1" applyAlignment="1">
      <alignment horizontal="center"/>
    </xf>
    <xf numFmtId="0" fontId="15" fillId="0" borderId="6" xfId="0" applyFont="1" applyBorder="1" applyAlignment="1">
      <alignment wrapText="1"/>
    </xf>
    <xf numFmtId="0" fontId="15" fillId="0" borderId="3" xfId="0" applyFont="1" applyFill="1" applyBorder="1" applyAlignment="1">
      <alignment wrapText="1"/>
    </xf>
    <xf numFmtId="0" fontId="15" fillId="0" borderId="0" xfId="0" applyFont="1"/>
    <xf numFmtId="164" fontId="17" fillId="0" borderId="3" xfId="1" applyFont="1" applyFill="1" applyBorder="1" applyAlignment="1">
      <alignment horizontal="center" vertical="center" wrapText="1"/>
    </xf>
    <xf numFmtId="0" fontId="15" fillId="0" borderId="5" xfId="0" applyFont="1" applyBorder="1"/>
    <xf numFmtId="0" fontId="17" fillId="0" borderId="5" xfId="0" applyFont="1" applyBorder="1"/>
    <xf numFmtId="0" fontId="17" fillId="0" borderId="3" xfId="0" applyFont="1" applyBorder="1"/>
    <xf numFmtId="0" fontId="17" fillId="0" borderId="2" xfId="0" applyFont="1" applyBorder="1"/>
    <xf numFmtId="164" fontId="15" fillId="0" borderId="2" xfId="1" applyFont="1" applyBorder="1"/>
    <xf numFmtId="164" fontId="15" fillId="0" borderId="3" xfId="1" applyFont="1" applyBorder="1"/>
    <xf numFmtId="164" fontId="16" fillId="0" borderId="3" xfId="1" applyFont="1" applyBorder="1"/>
    <xf numFmtId="164" fontId="15" fillId="2" borderId="3" xfId="1" applyFont="1" applyFill="1" applyBorder="1"/>
    <xf numFmtId="164" fontId="15" fillId="0" borderId="3" xfId="1" applyFont="1" applyFill="1" applyBorder="1"/>
    <xf numFmtId="164" fontId="16" fillId="0" borderId="6" xfId="1" applyFont="1" applyBorder="1"/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right" wrapText="1"/>
    </xf>
    <xf numFmtId="0" fontId="15" fillId="0" borderId="3" xfId="0" applyFont="1" applyBorder="1" applyAlignment="1">
      <alignment horizontal="right"/>
    </xf>
    <xf numFmtId="0" fontId="9" fillId="0" borderId="3" xfId="0" applyFont="1" applyFill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19" fillId="0" borderId="2" xfId="0" applyFont="1" applyBorder="1" applyAlignment="1">
      <alignment horizontal="center" vertical="center" wrapText="1"/>
    </xf>
    <xf numFmtId="4" fontId="9" fillId="0" borderId="3" xfId="1" applyNumberFormat="1" applyFont="1" applyFill="1" applyBorder="1"/>
    <xf numFmtId="4" fontId="9" fillId="0" borderId="3" xfId="1" applyNumberFormat="1" applyFont="1" applyBorder="1"/>
    <xf numFmtId="4" fontId="9" fillId="2" borderId="3" xfId="1" applyNumberFormat="1" applyFont="1" applyFill="1" applyBorder="1"/>
    <xf numFmtId="0" fontId="0" fillId="0" borderId="13" xfId="0" applyBorder="1"/>
    <xf numFmtId="4" fontId="18" fillId="0" borderId="7" xfId="1" applyNumberFormat="1" applyFont="1" applyBorder="1"/>
    <xf numFmtId="0" fontId="21" fillId="0" borderId="12" xfId="0" applyFont="1" applyBorder="1"/>
    <xf numFmtId="0" fontId="20" fillId="0" borderId="6" xfId="0" applyFont="1" applyBorder="1" applyAlignment="1">
      <alignment wrapText="1"/>
    </xf>
    <xf numFmtId="0" fontId="9" fillId="0" borderId="6" xfId="0" applyFont="1" applyBorder="1" applyAlignment="1">
      <alignment wrapText="1"/>
    </xf>
    <xf numFmtId="4" fontId="9" fillId="2" borderId="6" xfId="1" applyNumberFormat="1" applyFont="1" applyFill="1" applyBorder="1"/>
    <xf numFmtId="4" fontId="9" fillId="2" borderId="2" xfId="1" applyNumberFormat="1" applyFont="1" applyFill="1" applyBorder="1"/>
    <xf numFmtId="4" fontId="9" fillId="0" borderId="3" xfId="0" applyNumberFormat="1" applyFont="1" applyBorder="1"/>
    <xf numFmtId="0" fontId="0" fillId="0" borderId="0" xfId="0" applyBorder="1" applyAlignment="1">
      <alignment horizontal="center" vertical="center"/>
    </xf>
    <xf numFmtId="4" fontId="9" fillId="2" borderId="14" xfId="1" applyNumberFormat="1" applyFont="1" applyFill="1" applyBorder="1"/>
    <xf numFmtId="0" fontId="3" fillId="0" borderId="0" xfId="0" applyFont="1" applyBorder="1"/>
    <xf numFmtId="4" fontId="9" fillId="0" borderId="14" xfId="1" applyNumberFormat="1" applyFont="1" applyBorder="1"/>
    <xf numFmtId="4" fontId="9" fillId="0" borderId="14" xfId="0" applyNumberFormat="1" applyFont="1" applyBorder="1"/>
    <xf numFmtId="4" fontId="9" fillId="0" borderId="14" xfId="0" applyNumberFormat="1" applyFont="1" applyFill="1" applyBorder="1"/>
    <xf numFmtId="4" fontId="9" fillId="2" borderId="0" xfId="1" applyNumberFormat="1" applyFont="1" applyFill="1" applyBorder="1"/>
    <xf numFmtId="0" fontId="0" fillId="0" borderId="6" xfId="0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4" fontId="9" fillId="2" borderId="3" xfId="1" applyNumberFormat="1" applyFont="1" applyFill="1" applyBorder="1" applyAlignment="1">
      <alignment wrapText="1"/>
    </xf>
    <xf numFmtId="4" fontId="9" fillId="2" borderId="2" xfId="1" applyNumberFormat="1" applyFont="1" applyFill="1" applyBorder="1" applyAlignment="1">
      <alignment wrapText="1"/>
    </xf>
    <xf numFmtId="4" fontId="18" fillId="0" borderId="6" xfId="1" applyNumberFormat="1" applyFont="1" applyBorder="1" applyAlignment="1">
      <alignment wrapText="1"/>
    </xf>
    <xf numFmtId="4" fontId="18" fillId="0" borderId="6" xfId="1" applyNumberFormat="1" applyFont="1" applyFill="1" applyBorder="1" applyAlignment="1">
      <alignment wrapText="1"/>
    </xf>
    <xf numFmtId="0" fontId="0" fillId="0" borderId="1" xfId="0" applyBorder="1"/>
    <xf numFmtId="0" fontId="3" fillId="0" borderId="17" xfId="0" applyFont="1" applyBorder="1"/>
    <xf numFmtId="4" fontId="21" fillId="0" borderId="6" xfId="0" applyNumberFormat="1" applyFont="1" applyBorder="1"/>
    <xf numFmtId="0" fontId="0" fillId="0" borderId="20" xfId="0" applyBorder="1"/>
    <xf numFmtId="4" fontId="18" fillId="0" borderId="20" xfId="1" applyNumberFormat="1" applyFont="1" applyBorder="1"/>
    <xf numFmtId="0" fontId="5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 wrapText="1"/>
    </xf>
    <xf numFmtId="4" fontId="9" fillId="0" borderId="6" xfId="1" applyNumberFormat="1" applyFont="1" applyBorder="1" applyAlignment="1">
      <alignment wrapText="1"/>
    </xf>
    <xf numFmtId="4" fontId="9" fillId="0" borderId="6" xfId="1" applyNumberFormat="1" applyFont="1" applyBorder="1"/>
    <xf numFmtId="4" fontId="21" fillId="0" borderId="6" xfId="1" applyNumberFormat="1" applyFont="1" applyFill="1" applyBorder="1"/>
    <xf numFmtId="0" fontId="9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4" fontId="9" fillId="2" borderId="3" xfId="1" applyNumberFormat="1" applyFont="1" applyFill="1" applyBorder="1" applyAlignment="1">
      <alignment vertical="top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8" xfId="0" applyBorder="1" applyAlignment="1">
      <alignment vertical="top"/>
    </xf>
    <xf numFmtId="4" fontId="18" fillId="2" borderId="3" xfId="1" applyNumberFormat="1" applyFont="1" applyFill="1" applyBorder="1" applyAlignment="1">
      <alignment vertical="top"/>
    </xf>
    <xf numFmtId="4" fontId="9" fillId="2" borderId="3" xfId="1" applyNumberFormat="1" applyFont="1" applyFill="1" applyBorder="1" applyAlignment="1"/>
    <xf numFmtId="0" fontId="3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0" fillId="0" borderId="3" xfId="0" applyFont="1" applyBorder="1" applyAlignment="1"/>
    <xf numFmtId="4" fontId="9" fillId="2" borderId="6" xfId="1" applyNumberFormat="1" applyFont="1" applyFill="1" applyBorder="1" applyAlignment="1">
      <alignment wrapText="1"/>
    </xf>
    <xf numFmtId="4" fontId="9" fillId="2" borderId="7" xfId="1" applyNumberFormat="1" applyFont="1" applyFill="1" applyBorder="1" applyAlignment="1"/>
    <xf numFmtId="0" fontId="9" fillId="0" borderId="3" xfId="0" applyFont="1" applyBorder="1" applyAlignment="1"/>
    <xf numFmtId="0" fontId="1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0" xfId="0" applyBorder="1" applyAlignment="1"/>
    <xf numFmtId="0" fontId="9" fillId="0" borderId="2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Fill="1" applyBorder="1" applyAlignment="1">
      <alignment horizontal="center"/>
    </xf>
    <xf numFmtId="0" fontId="9" fillId="0" borderId="23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vertical="top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" fontId="0" fillId="0" borderId="0" xfId="0" applyNumberFormat="1"/>
    <xf numFmtId="0" fontId="10" fillId="0" borderId="8" xfId="0" applyFont="1" applyBorder="1"/>
    <xf numFmtId="4" fontId="9" fillId="0" borderId="6" xfId="1" applyNumberFormat="1" applyFont="1" applyFill="1" applyBorder="1"/>
    <xf numFmtId="0" fontId="9" fillId="0" borderId="5" xfId="0" applyFont="1" applyBorder="1" applyAlignment="1">
      <alignment horizontal="left" wrapText="1"/>
    </xf>
    <xf numFmtId="4" fontId="9" fillId="2" borderId="3" xfId="1" applyNumberFormat="1" applyFont="1" applyFill="1" applyBorder="1" applyAlignment="1">
      <alignment vertical="center" wrapText="1"/>
    </xf>
    <xf numFmtId="4" fontId="9" fillId="0" borderId="3" xfId="1" applyNumberFormat="1" applyFont="1" applyFill="1" applyBorder="1" applyAlignment="1">
      <alignment vertical="center"/>
    </xf>
    <xf numFmtId="4" fontId="9" fillId="2" borderId="3" xfId="1" applyNumberFormat="1" applyFont="1" applyFill="1" applyBorder="1" applyAlignment="1">
      <alignment horizontal="right" vertical="center" wrapText="1"/>
    </xf>
    <xf numFmtId="4" fontId="9" fillId="0" borderId="3" xfId="1" applyNumberFormat="1" applyFont="1" applyFill="1" applyBorder="1" applyAlignment="1">
      <alignment horizontal="right" vertical="center"/>
    </xf>
    <xf numFmtId="164" fontId="9" fillId="0" borderId="3" xfId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164" fontId="0" fillId="0" borderId="0" xfId="0" applyNumberFormat="1"/>
    <xf numFmtId="166" fontId="0" fillId="0" borderId="0" xfId="0" applyNumberFormat="1"/>
    <xf numFmtId="164" fontId="9" fillId="0" borderId="0" xfId="0" applyNumberFormat="1" applyFont="1"/>
    <xf numFmtId="0" fontId="21" fillId="0" borderId="18" xfId="0" applyFont="1" applyBorder="1" applyAlignment="1"/>
    <xf numFmtId="0" fontId="21" fillId="0" borderId="16" xfId="0" applyFont="1" applyBorder="1" applyAlignment="1">
      <alignment horizontal="center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horizontal="center" wrapText="1"/>
    </xf>
    <xf numFmtId="164" fontId="0" fillId="0" borderId="0" xfId="1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view="pageBreakPreview" topLeftCell="A10" zoomScale="110" zoomScaleNormal="110" zoomScaleSheetLayoutView="110" workbookViewId="0">
      <selection activeCell="L12" sqref="L12:M12"/>
    </sheetView>
  </sheetViews>
  <sheetFormatPr defaultRowHeight="15" x14ac:dyDescent="0.25"/>
  <cols>
    <col min="1" max="1" width="3.85546875" customWidth="1"/>
    <col min="2" max="2" width="44.28515625" style="91" customWidth="1"/>
    <col min="3" max="3" width="9.140625" customWidth="1"/>
    <col min="4" max="4" width="14.7109375" style="78" customWidth="1"/>
    <col min="5" max="5" width="16.28515625" style="79" customWidth="1"/>
    <col min="6" max="6" width="20.85546875" customWidth="1"/>
    <col min="7" max="7" width="21.42578125" customWidth="1"/>
    <col min="8" max="8" width="13.140625" style="76" customWidth="1"/>
    <col min="9" max="9" width="14.140625" customWidth="1"/>
    <col min="10" max="10" width="15.7109375" customWidth="1"/>
    <col min="12" max="12" width="13.28515625" bestFit="1" customWidth="1"/>
    <col min="13" max="13" width="11.5703125" bestFit="1" customWidth="1"/>
    <col min="15" max="15" width="10.5703125" bestFit="1" customWidth="1"/>
  </cols>
  <sheetData>
    <row r="1" spans="1:15" ht="18.75" x14ac:dyDescent="0.3">
      <c r="B1" s="207" t="s">
        <v>203</v>
      </c>
      <c r="C1" s="207"/>
      <c r="D1" s="207"/>
      <c r="E1" s="207"/>
      <c r="F1" s="207"/>
      <c r="G1" s="207"/>
      <c r="H1" s="207"/>
      <c r="I1" s="14"/>
    </row>
    <row r="2" spans="1:15" ht="15.75" x14ac:dyDescent="0.25">
      <c r="B2" s="208"/>
      <c r="C2" s="208"/>
      <c r="D2" s="208"/>
      <c r="E2" s="208"/>
      <c r="F2" s="208"/>
      <c r="G2" s="208"/>
      <c r="H2" s="208"/>
      <c r="I2" s="136"/>
    </row>
    <row r="3" spans="1:15" s="5" customFormat="1" ht="48.75" customHeight="1" x14ac:dyDescent="0.25">
      <c r="A3" s="1" t="s">
        <v>2</v>
      </c>
      <c r="B3" s="111" t="s">
        <v>3</v>
      </c>
      <c r="C3" s="2" t="s">
        <v>4</v>
      </c>
      <c r="D3" s="4" t="s">
        <v>177</v>
      </c>
      <c r="E3" s="3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23"/>
    </row>
    <row r="4" spans="1:15" x14ac:dyDescent="0.25">
      <c r="A4" s="6" t="s">
        <v>12</v>
      </c>
      <c r="B4" s="31" t="s">
        <v>13</v>
      </c>
      <c r="C4" s="7"/>
      <c r="D4" s="28"/>
      <c r="E4" s="62"/>
      <c r="F4" s="10"/>
      <c r="G4" s="30"/>
      <c r="H4" s="32"/>
      <c r="I4" s="10"/>
      <c r="J4" s="14"/>
    </row>
    <row r="5" spans="1:15" ht="29.25" customHeight="1" x14ac:dyDescent="0.25">
      <c r="A5" s="26">
        <v>1</v>
      </c>
      <c r="B5" s="110" t="s">
        <v>176</v>
      </c>
      <c r="C5" s="17" t="s">
        <v>36</v>
      </c>
      <c r="D5" s="113">
        <f>E5/1.17</f>
        <v>73504.273504273515</v>
      </c>
      <c r="E5" s="112">
        <v>86000</v>
      </c>
      <c r="F5" s="20" t="s">
        <v>29</v>
      </c>
      <c r="G5" s="32" t="s">
        <v>161</v>
      </c>
      <c r="H5" s="32" t="s">
        <v>161</v>
      </c>
      <c r="I5" s="11" t="s">
        <v>19</v>
      </c>
      <c r="J5" s="14"/>
      <c r="L5" s="204"/>
      <c r="M5" s="204"/>
      <c r="N5" s="206"/>
      <c r="O5" s="206"/>
    </row>
    <row r="6" spans="1:15" ht="32.25" customHeight="1" x14ac:dyDescent="0.25">
      <c r="A6" s="26">
        <v>2</v>
      </c>
      <c r="B6" s="108" t="s">
        <v>165</v>
      </c>
      <c r="C6" s="17" t="s">
        <v>40</v>
      </c>
      <c r="D6" s="120">
        <v>40000</v>
      </c>
      <c r="E6" s="112">
        <f t="shared" ref="E6:E36" si="0">D6*1.17</f>
        <v>46800</v>
      </c>
      <c r="F6" s="20" t="s">
        <v>29</v>
      </c>
      <c r="G6" s="32" t="s">
        <v>161</v>
      </c>
      <c r="H6" s="32" t="s">
        <v>161</v>
      </c>
      <c r="I6" s="11" t="s">
        <v>19</v>
      </c>
      <c r="J6" s="14"/>
      <c r="L6" s="206"/>
      <c r="M6" s="206"/>
      <c r="N6" s="206"/>
      <c r="O6" s="206"/>
    </row>
    <row r="7" spans="1:15" ht="28.5" customHeight="1" x14ac:dyDescent="0.25">
      <c r="A7" s="26">
        <v>3</v>
      </c>
      <c r="B7" s="34" t="s">
        <v>47</v>
      </c>
      <c r="C7" s="27" t="s">
        <v>48</v>
      </c>
      <c r="D7" s="114">
        <v>30000</v>
      </c>
      <c r="E7" s="112">
        <f t="shared" si="0"/>
        <v>35100</v>
      </c>
      <c r="F7" s="29" t="s">
        <v>29</v>
      </c>
      <c r="G7" s="32" t="s">
        <v>161</v>
      </c>
      <c r="H7" s="32" t="s">
        <v>161</v>
      </c>
      <c r="I7" s="32" t="s">
        <v>19</v>
      </c>
      <c r="J7" s="14"/>
      <c r="K7" s="198"/>
      <c r="L7" s="206"/>
      <c r="M7" s="206"/>
      <c r="N7" s="206"/>
      <c r="O7" s="206"/>
    </row>
    <row r="8" spans="1:15" ht="30" customHeight="1" x14ac:dyDescent="0.25">
      <c r="A8" s="26">
        <v>4</v>
      </c>
      <c r="B8" s="130" t="s">
        <v>211</v>
      </c>
      <c r="C8" s="18" t="s">
        <v>210</v>
      </c>
      <c r="D8" s="145">
        <f>E8/1.17</f>
        <v>96651.282051282062</v>
      </c>
      <c r="E8" s="112">
        <v>113082</v>
      </c>
      <c r="F8" s="20" t="s">
        <v>29</v>
      </c>
      <c r="G8" s="32" t="s">
        <v>161</v>
      </c>
      <c r="H8" s="32" t="s">
        <v>161</v>
      </c>
      <c r="I8" s="11" t="s">
        <v>19</v>
      </c>
      <c r="J8" s="14"/>
      <c r="M8" s="78"/>
      <c r="O8" s="78"/>
    </row>
    <row r="9" spans="1:15" ht="41.25" customHeight="1" x14ac:dyDescent="0.25">
      <c r="A9" s="26">
        <v>5</v>
      </c>
      <c r="B9" s="131" t="s">
        <v>212</v>
      </c>
      <c r="C9" s="27" t="s">
        <v>42</v>
      </c>
      <c r="D9" s="114">
        <v>50000</v>
      </c>
      <c r="E9" s="112">
        <f t="shared" si="0"/>
        <v>58500</v>
      </c>
      <c r="F9" s="29" t="s">
        <v>29</v>
      </c>
      <c r="G9" s="32" t="s">
        <v>161</v>
      </c>
      <c r="H9" s="32" t="s">
        <v>161</v>
      </c>
      <c r="I9" s="32" t="s">
        <v>19</v>
      </c>
      <c r="J9" s="14"/>
      <c r="L9" s="204"/>
      <c r="M9" s="204"/>
      <c r="N9" s="205"/>
      <c r="O9" s="205"/>
    </row>
    <row r="10" spans="1:15" ht="41.25" customHeight="1" x14ac:dyDescent="0.25">
      <c r="A10" s="11">
        <v>6</v>
      </c>
      <c r="B10" s="109" t="s">
        <v>164</v>
      </c>
      <c r="C10" s="17" t="s">
        <v>154</v>
      </c>
      <c r="D10" s="145">
        <v>100000</v>
      </c>
      <c r="E10" s="112">
        <f t="shared" ref="E10" si="1">D10*1.17</f>
        <v>117000</v>
      </c>
      <c r="F10" s="20" t="s">
        <v>29</v>
      </c>
      <c r="G10" s="32" t="s">
        <v>162</v>
      </c>
      <c r="H10" s="32" t="s">
        <v>162</v>
      </c>
      <c r="I10" s="11" t="s">
        <v>19</v>
      </c>
      <c r="J10" s="14"/>
      <c r="M10" s="200"/>
    </row>
    <row r="11" spans="1:15" ht="34.5" customHeight="1" x14ac:dyDescent="0.25">
      <c r="A11" s="72">
        <v>7</v>
      </c>
      <c r="B11" s="147" t="s">
        <v>215</v>
      </c>
      <c r="C11" s="177" t="s">
        <v>26</v>
      </c>
      <c r="D11" s="157">
        <f>E11/1.17</f>
        <v>205128.20512820515</v>
      </c>
      <c r="E11" s="112">
        <v>240000</v>
      </c>
      <c r="F11" s="29" t="s">
        <v>218</v>
      </c>
      <c r="G11" s="32" t="s">
        <v>159</v>
      </c>
      <c r="H11" s="32" t="s">
        <v>159</v>
      </c>
      <c r="I11" s="32" t="s">
        <v>19</v>
      </c>
      <c r="J11" s="14"/>
      <c r="L11" s="206"/>
      <c r="M11" s="206"/>
    </row>
    <row r="12" spans="1:15" ht="41.25" customHeight="1" x14ac:dyDescent="0.25">
      <c r="A12" s="11">
        <v>8</v>
      </c>
      <c r="B12" s="119" t="s">
        <v>240</v>
      </c>
      <c r="C12" s="177" t="s">
        <v>21</v>
      </c>
      <c r="D12" s="120">
        <v>245000</v>
      </c>
      <c r="E12" s="112">
        <f t="shared" ref="E12:E13" si="2">D12*1.17</f>
        <v>286650</v>
      </c>
      <c r="F12" s="181" t="s">
        <v>218</v>
      </c>
      <c r="G12" s="32" t="s">
        <v>162</v>
      </c>
      <c r="H12" s="32" t="s">
        <v>162</v>
      </c>
      <c r="I12" s="32" t="s">
        <v>19</v>
      </c>
      <c r="J12" s="14"/>
      <c r="L12" s="204"/>
      <c r="M12" s="204"/>
    </row>
    <row r="13" spans="1:15" ht="41.25" customHeight="1" x14ac:dyDescent="0.25">
      <c r="A13" s="26">
        <v>9</v>
      </c>
      <c r="B13" s="147" t="s">
        <v>238</v>
      </c>
      <c r="C13" s="153" t="s">
        <v>44</v>
      </c>
      <c r="D13" s="162">
        <v>26000</v>
      </c>
      <c r="E13" s="112">
        <f t="shared" si="2"/>
        <v>30419.999999999996</v>
      </c>
      <c r="F13" s="181" t="s">
        <v>29</v>
      </c>
      <c r="G13" s="32" t="s">
        <v>159</v>
      </c>
      <c r="H13" s="32" t="s">
        <v>159</v>
      </c>
      <c r="I13" s="32" t="s">
        <v>19</v>
      </c>
      <c r="J13" s="14"/>
      <c r="L13" s="199"/>
      <c r="M13" s="199"/>
    </row>
    <row r="14" spans="1:15" ht="41.25" customHeight="1" x14ac:dyDescent="0.25">
      <c r="A14" s="35">
        <v>10</v>
      </c>
      <c r="B14" s="108" t="s">
        <v>167</v>
      </c>
      <c r="C14" s="27" t="s">
        <v>154</v>
      </c>
      <c r="D14" s="114">
        <v>80000</v>
      </c>
      <c r="E14" s="112">
        <f t="shared" ref="E14" si="3">D14*1.17</f>
        <v>93600</v>
      </c>
      <c r="F14" s="29" t="s">
        <v>29</v>
      </c>
      <c r="G14" s="32" t="s">
        <v>161</v>
      </c>
      <c r="H14" s="32" t="s">
        <v>161</v>
      </c>
      <c r="I14" s="32" t="s">
        <v>19</v>
      </c>
      <c r="J14" s="14"/>
      <c r="L14" s="78"/>
    </row>
    <row r="15" spans="1:15" ht="42" customHeight="1" x14ac:dyDescent="0.25">
      <c r="A15" s="35">
        <v>11</v>
      </c>
      <c r="B15" s="119" t="s">
        <v>239</v>
      </c>
      <c r="C15" s="36" t="s">
        <v>21</v>
      </c>
      <c r="D15" s="114">
        <v>120000</v>
      </c>
      <c r="E15" s="112">
        <f t="shared" si="0"/>
        <v>140400</v>
      </c>
      <c r="F15" s="29" t="s">
        <v>29</v>
      </c>
      <c r="G15" s="32" t="s">
        <v>161</v>
      </c>
      <c r="H15" s="32" t="s">
        <v>161</v>
      </c>
      <c r="I15" s="32" t="s">
        <v>19</v>
      </c>
      <c r="J15" s="14"/>
      <c r="L15" s="199"/>
    </row>
    <row r="16" spans="1:15" ht="40.5" customHeight="1" x14ac:dyDescent="0.25">
      <c r="A16" s="35">
        <v>12</v>
      </c>
      <c r="B16" s="108" t="s">
        <v>213</v>
      </c>
      <c r="C16" s="27" t="s">
        <v>187</v>
      </c>
      <c r="D16" s="121">
        <v>100000</v>
      </c>
      <c r="E16" s="112">
        <f t="shared" si="0"/>
        <v>117000</v>
      </c>
      <c r="F16" s="29" t="s">
        <v>29</v>
      </c>
      <c r="G16" s="32" t="s">
        <v>161</v>
      </c>
      <c r="H16" s="32" t="s">
        <v>161</v>
      </c>
      <c r="I16" s="32" t="s">
        <v>19</v>
      </c>
      <c r="J16" s="14"/>
    </row>
    <row r="17" spans="1:12" ht="30" customHeight="1" x14ac:dyDescent="0.25">
      <c r="A17" s="35">
        <v>13</v>
      </c>
      <c r="B17" s="30" t="s">
        <v>166</v>
      </c>
      <c r="C17" s="160" t="s">
        <v>48</v>
      </c>
      <c r="D17" s="114">
        <v>35000</v>
      </c>
      <c r="E17" s="112">
        <f t="shared" si="0"/>
        <v>40950</v>
      </c>
      <c r="F17" s="29" t="s">
        <v>29</v>
      </c>
      <c r="G17" s="32" t="s">
        <v>161</v>
      </c>
      <c r="H17" s="32" t="s">
        <v>161</v>
      </c>
      <c r="I17" s="32" t="s">
        <v>19</v>
      </c>
      <c r="J17" s="14"/>
      <c r="L17" s="199"/>
    </row>
    <row r="18" spans="1:12" ht="35.25" customHeight="1" x14ac:dyDescent="0.25">
      <c r="A18" s="32">
        <v>14</v>
      </c>
      <c r="B18" s="143" t="s">
        <v>214</v>
      </c>
      <c r="C18" s="36" t="s">
        <v>33</v>
      </c>
      <c r="D18" s="114">
        <v>20000</v>
      </c>
      <c r="E18" s="112">
        <f t="shared" si="0"/>
        <v>23400</v>
      </c>
      <c r="F18" s="29" t="s">
        <v>29</v>
      </c>
      <c r="G18" s="32" t="s">
        <v>161</v>
      </c>
      <c r="H18" s="32" t="s">
        <v>161</v>
      </c>
      <c r="I18" s="32" t="s">
        <v>19</v>
      </c>
      <c r="J18" s="14"/>
      <c r="L18" s="199"/>
    </row>
    <row r="19" spans="1:12" s="33" customFormat="1" ht="30" customHeight="1" x14ac:dyDescent="0.25">
      <c r="A19" s="11">
        <v>15</v>
      </c>
      <c r="B19" s="178" t="s">
        <v>217</v>
      </c>
      <c r="C19" s="191" t="s">
        <v>216</v>
      </c>
      <c r="D19" s="157">
        <v>2800</v>
      </c>
      <c r="E19" s="112">
        <f t="shared" si="0"/>
        <v>3276</v>
      </c>
      <c r="F19" s="180" t="s">
        <v>62</v>
      </c>
      <c r="G19" s="180" t="s">
        <v>162</v>
      </c>
      <c r="H19" s="180" t="s">
        <v>162</v>
      </c>
      <c r="I19" s="32" t="s">
        <v>19</v>
      </c>
      <c r="J19" s="129"/>
      <c r="L19" s="201"/>
    </row>
    <row r="20" spans="1:12" s="33" customFormat="1" ht="21.75" customHeight="1" x14ac:dyDescent="0.25">
      <c r="A20" s="26">
        <v>16</v>
      </c>
      <c r="B20" s="30" t="s">
        <v>185</v>
      </c>
      <c r="C20" s="36" t="s">
        <v>186</v>
      </c>
      <c r="D20" s="114">
        <v>8000</v>
      </c>
      <c r="E20" s="112">
        <f t="shared" si="0"/>
        <v>9360</v>
      </c>
      <c r="F20" s="152" t="s">
        <v>54</v>
      </c>
      <c r="G20" s="32" t="s">
        <v>159</v>
      </c>
      <c r="H20" s="32" t="s">
        <v>159</v>
      </c>
      <c r="I20" s="32" t="s">
        <v>19</v>
      </c>
      <c r="J20" s="129"/>
    </row>
    <row r="21" spans="1:12" s="33" customFormat="1" ht="21.75" customHeight="1" x14ac:dyDescent="0.25">
      <c r="A21" s="26">
        <v>17</v>
      </c>
      <c r="B21" s="163" t="s">
        <v>189</v>
      </c>
      <c r="C21" s="160" t="s">
        <v>188</v>
      </c>
      <c r="D21" s="157">
        <v>34000</v>
      </c>
      <c r="E21" s="112">
        <v>40000</v>
      </c>
      <c r="F21" s="150" t="s">
        <v>24</v>
      </c>
      <c r="G21" s="32" t="s">
        <v>161</v>
      </c>
      <c r="H21" s="32" t="s">
        <v>161</v>
      </c>
      <c r="I21" s="32" t="s">
        <v>19</v>
      </c>
      <c r="J21" s="129"/>
    </row>
    <row r="22" spans="1:12" s="33" customFormat="1" x14ac:dyDescent="0.25">
      <c r="A22" s="35">
        <v>18</v>
      </c>
      <c r="B22" s="151" t="s">
        <v>191</v>
      </c>
      <c r="C22" s="148" t="s">
        <v>190</v>
      </c>
      <c r="D22" s="149">
        <v>6000</v>
      </c>
      <c r="E22" s="112">
        <f t="shared" si="0"/>
        <v>7020</v>
      </c>
      <c r="F22" s="152" t="s">
        <v>62</v>
      </c>
      <c r="G22" s="152" t="s">
        <v>159</v>
      </c>
      <c r="H22" s="152" t="s">
        <v>159</v>
      </c>
      <c r="I22" s="32" t="s">
        <v>19</v>
      </c>
      <c r="J22" s="124"/>
    </row>
    <row r="23" spans="1:12" s="33" customFormat="1" x14ac:dyDescent="0.25">
      <c r="A23" s="26">
        <v>19</v>
      </c>
      <c r="B23" s="151" t="s">
        <v>60</v>
      </c>
      <c r="C23" s="148" t="s">
        <v>192</v>
      </c>
      <c r="D23" s="149">
        <v>6000</v>
      </c>
      <c r="E23" s="112">
        <f t="shared" si="0"/>
        <v>7020</v>
      </c>
      <c r="F23" s="152" t="s">
        <v>62</v>
      </c>
      <c r="G23" s="152" t="s">
        <v>159</v>
      </c>
      <c r="H23" s="152" t="s">
        <v>159</v>
      </c>
      <c r="I23" s="32" t="s">
        <v>19</v>
      </c>
      <c r="J23" s="124"/>
    </row>
    <row r="24" spans="1:12" s="33" customFormat="1" x14ac:dyDescent="0.25">
      <c r="A24" s="35">
        <v>20</v>
      </c>
      <c r="B24" s="151" t="s">
        <v>201</v>
      </c>
      <c r="C24" s="148" t="s">
        <v>64</v>
      </c>
      <c r="D24" s="149">
        <v>49000</v>
      </c>
      <c r="E24" s="112">
        <f t="shared" si="0"/>
        <v>57330</v>
      </c>
      <c r="F24" s="152" t="s">
        <v>54</v>
      </c>
      <c r="G24" s="152" t="s">
        <v>161</v>
      </c>
      <c r="H24" s="152" t="s">
        <v>161</v>
      </c>
      <c r="I24" s="32" t="s">
        <v>19</v>
      </c>
      <c r="J24" s="124"/>
    </row>
    <row r="25" spans="1:12" s="33" customFormat="1" ht="15" customHeight="1" x14ac:dyDescent="0.25">
      <c r="A25" s="26">
        <v>21</v>
      </c>
      <c r="B25" s="179" t="s">
        <v>168</v>
      </c>
      <c r="C25" s="148" t="s">
        <v>64</v>
      </c>
      <c r="D25" s="149">
        <v>10000</v>
      </c>
      <c r="E25" s="112">
        <f t="shared" si="0"/>
        <v>11700</v>
      </c>
      <c r="F25" s="152" t="s">
        <v>62</v>
      </c>
      <c r="G25" s="152" t="s">
        <v>159</v>
      </c>
      <c r="H25" s="152" t="s">
        <v>159</v>
      </c>
      <c r="I25" s="32" t="s">
        <v>19</v>
      </c>
      <c r="J25" s="124"/>
    </row>
    <row r="26" spans="1:12" s="33" customFormat="1" ht="15" customHeight="1" x14ac:dyDescent="0.25">
      <c r="A26" s="196">
        <v>22</v>
      </c>
      <c r="B26" s="175" t="s">
        <v>204</v>
      </c>
      <c r="C26" s="176" t="s">
        <v>205</v>
      </c>
      <c r="D26" s="149">
        <v>6000</v>
      </c>
      <c r="E26" s="112">
        <f t="shared" si="0"/>
        <v>7020</v>
      </c>
      <c r="F26" s="152" t="s">
        <v>62</v>
      </c>
      <c r="G26" s="152" t="s">
        <v>159</v>
      </c>
      <c r="H26" s="152" t="s">
        <v>159</v>
      </c>
      <c r="I26" s="32" t="s">
        <v>19</v>
      </c>
      <c r="J26" s="129"/>
    </row>
    <row r="27" spans="1:12" s="33" customFormat="1" ht="15" customHeight="1" x14ac:dyDescent="0.25">
      <c r="A27" s="196">
        <v>23</v>
      </c>
      <c r="B27" s="175" t="s">
        <v>206</v>
      </c>
      <c r="C27" s="176" t="s">
        <v>207</v>
      </c>
      <c r="D27" s="149">
        <v>6000</v>
      </c>
      <c r="E27" s="112">
        <f t="shared" si="0"/>
        <v>7020</v>
      </c>
      <c r="F27" s="152" t="s">
        <v>62</v>
      </c>
      <c r="G27" s="152" t="s">
        <v>159</v>
      </c>
      <c r="H27" s="152" t="s">
        <v>159</v>
      </c>
      <c r="I27" s="32" t="s">
        <v>19</v>
      </c>
      <c r="J27" s="129"/>
    </row>
    <row r="28" spans="1:12" s="33" customFormat="1" ht="15" customHeight="1" x14ac:dyDescent="0.25">
      <c r="A28" s="196">
        <v>24</v>
      </c>
      <c r="B28" s="175" t="s">
        <v>225</v>
      </c>
      <c r="C28" s="176" t="s">
        <v>226</v>
      </c>
      <c r="D28" s="149">
        <v>1000</v>
      </c>
      <c r="E28" s="112">
        <f t="shared" si="0"/>
        <v>1170</v>
      </c>
      <c r="F28" s="152" t="s">
        <v>62</v>
      </c>
      <c r="G28" s="152" t="s">
        <v>159</v>
      </c>
      <c r="H28" s="152" t="s">
        <v>159</v>
      </c>
      <c r="I28" s="32" t="s">
        <v>19</v>
      </c>
      <c r="J28" s="129"/>
    </row>
    <row r="29" spans="1:12" s="33" customFormat="1" ht="15" customHeight="1" x14ac:dyDescent="0.25">
      <c r="A29" s="197">
        <v>25</v>
      </c>
      <c r="B29" s="175" t="s">
        <v>209</v>
      </c>
      <c r="C29" s="176" t="s">
        <v>208</v>
      </c>
      <c r="D29" s="149">
        <v>1000</v>
      </c>
      <c r="E29" s="112">
        <f t="shared" si="0"/>
        <v>1170</v>
      </c>
      <c r="F29" s="152" t="s">
        <v>62</v>
      </c>
      <c r="G29" s="152" t="s">
        <v>159</v>
      </c>
      <c r="H29" s="152" t="s">
        <v>159</v>
      </c>
      <c r="I29" s="32" t="s">
        <v>19</v>
      </c>
      <c r="J29" s="129"/>
    </row>
    <row r="30" spans="1:12" s="33" customFormat="1" ht="15" customHeight="1" x14ac:dyDescent="0.25">
      <c r="A30" s="196">
        <v>26</v>
      </c>
      <c r="B30" s="175" t="s">
        <v>228</v>
      </c>
      <c r="C30" s="176" t="s">
        <v>229</v>
      </c>
      <c r="D30" s="149">
        <v>2000</v>
      </c>
      <c r="E30" s="112">
        <f t="shared" si="0"/>
        <v>2340</v>
      </c>
      <c r="F30" s="152" t="s">
        <v>62</v>
      </c>
      <c r="G30" s="152" t="s">
        <v>159</v>
      </c>
      <c r="H30" s="152" t="s">
        <v>159</v>
      </c>
      <c r="I30" s="32" t="s">
        <v>19</v>
      </c>
      <c r="J30" s="129"/>
    </row>
    <row r="31" spans="1:12" s="33" customFormat="1" ht="15" customHeight="1" x14ac:dyDescent="0.25">
      <c r="A31" s="196">
        <v>27</v>
      </c>
      <c r="B31" s="175" t="s">
        <v>234</v>
      </c>
      <c r="C31" s="176" t="s">
        <v>235</v>
      </c>
      <c r="D31" s="149">
        <v>2000</v>
      </c>
      <c r="E31" s="112">
        <f t="shared" si="0"/>
        <v>2340</v>
      </c>
      <c r="F31" s="152" t="s">
        <v>62</v>
      </c>
      <c r="G31" s="152" t="s">
        <v>159</v>
      </c>
      <c r="H31" s="152" t="s">
        <v>159</v>
      </c>
      <c r="I31" s="32" t="s">
        <v>19</v>
      </c>
      <c r="J31" s="129"/>
    </row>
    <row r="32" spans="1:12" s="33" customFormat="1" ht="15" customHeight="1" x14ac:dyDescent="0.25">
      <c r="A32" s="196">
        <v>28</v>
      </c>
      <c r="B32" s="175" t="s">
        <v>241</v>
      </c>
      <c r="C32" s="176" t="s">
        <v>242</v>
      </c>
      <c r="D32" s="149">
        <v>2500</v>
      </c>
      <c r="E32" s="112">
        <f t="shared" si="0"/>
        <v>2925</v>
      </c>
      <c r="F32" s="152" t="s">
        <v>62</v>
      </c>
      <c r="G32" s="152" t="s">
        <v>159</v>
      </c>
      <c r="H32" s="152" t="s">
        <v>159</v>
      </c>
      <c r="I32" s="32" t="s">
        <v>19</v>
      </c>
      <c r="J32" s="129"/>
    </row>
    <row r="33" spans="1:10" s="33" customFormat="1" ht="15" customHeight="1" x14ac:dyDescent="0.25">
      <c r="A33" s="196">
        <v>29</v>
      </c>
      <c r="B33" s="175" t="s">
        <v>74</v>
      </c>
      <c r="C33" s="176" t="s">
        <v>243</v>
      </c>
      <c r="D33" s="149">
        <v>6000</v>
      </c>
      <c r="E33" s="112">
        <f t="shared" si="0"/>
        <v>7020</v>
      </c>
      <c r="F33" s="152" t="s">
        <v>62</v>
      </c>
      <c r="G33" s="152" t="s">
        <v>159</v>
      </c>
      <c r="H33" s="152" t="s">
        <v>159</v>
      </c>
      <c r="I33" s="32" t="s">
        <v>19</v>
      </c>
      <c r="J33" s="129"/>
    </row>
    <row r="34" spans="1:10" s="33" customFormat="1" ht="15" customHeight="1" x14ac:dyDescent="0.25">
      <c r="A34" s="196">
        <v>30</v>
      </c>
      <c r="B34" s="175" t="s">
        <v>236</v>
      </c>
      <c r="C34" s="176" t="s">
        <v>237</v>
      </c>
      <c r="D34" s="149">
        <v>3000</v>
      </c>
      <c r="E34" s="112">
        <f t="shared" si="0"/>
        <v>3510</v>
      </c>
      <c r="F34" s="152" t="s">
        <v>62</v>
      </c>
      <c r="G34" s="152" t="s">
        <v>159</v>
      </c>
      <c r="H34" s="152" t="s">
        <v>159</v>
      </c>
      <c r="I34" s="32" t="s">
        <v>19</v>
      </c>
      <c r="J34" s="129"/>
    </row>
    <row r="35" spans="1:10" s="33" customFormat="1" ht="15" customHeight="1" x14ac:dyDescent="0.25">
      <c r="A35" s="196">
        <v>31</v>
      </c>
      <c r="B35" s="175" t="s">
        <v>219</v>
      </c>
      <c r="C35" s="176" t="s">
        <v>220</v>
      </c>
      <c r="D35" s="149">
        <v>120000</v>
      </c>
      <c r="E35" s="112">
        <f t="shared" si="0"/>
        <v>140400</v>
      </c>
      <c r="F35" s="152" t="s">
        <v>221</v>
      </c>
      <c r="G35" s="32" t="s">
        <v>160</v>
      </c>
      <c r="H35" s="32" t="s">
        <v>160</v>
      </c>
      <c r="I35" s="32" t="s">
        <v>19</v>
      </c>
      <c r="J35" s="129"/>
    </row>
    <row r="36" spans="1:10" s="33" customFormat="1" ht="15" customHeight="1" x14ac:dyDescent="0.25">
      <c r="A36" s="197">
        <v>32</v>
      </c>
      <c r="B36" s="175" t="s">
        <v>222</v>
      </c>
      <c r="C36" s="176" t="s">
        <v>223</v>
      </c>
      <c r="D36" s="149">
        <v>70000</v>
      </c>
      <c r="E36" s="112">
        <f t="shared" si="0"/>
        <v>81900</v>
      </c>
      <c r="F36" s="152" t="s">
        <v>221</v>
      </c>
      <c r="G36" s="32" t="s">
        <v>160</v>
      </c>
      <c r="H36" s="32" t="s">
        <v>160</v>
      </c>
      <c r="I36" s="32" t="s">
        <v>19</v>
      </c>
      <c r="J36" s="129"/>
    </row>
    <row r="37" spans="1:10" ht="18" customHeight="1" thickBot="1" x14ac:dyDescent="0.3">
      <c r="A37" s="209" t="s">
        <v>224</v>
      </c>
      <c r="B37" s="210"/>
      <c r="C37" s="155"/>
      <c r="D37" s="156">
        <f>SUM(D5:D36)</f>
        <v>1556583.7606837607</v>
      </c>
      <c r="E37" s="156">
        <f>SUM(E5:E36)</f>
        <v>1821423</v>
      </c>
      <c r="F37" s="154"/>
      <c r="G37" s="151"/>
      <c r="H37" s="152"/>
      <c r="I37" s="170"/>
      <c r="J37" s="14"/>
    </row>
    <row r="38" spans="1:10" x14ac:dyDescent="0.25">
      <c r="A38" s="158" t="s">
        <v>87</v>
      </c>
      <c r="B38" s="159" t="s">
        <v>88</v>
      </c>
      <c r="C38" s="7"/>
      <c r="D38" s="114"/>
      <c r="E38" s="112"/>
      <c r="F38" s="10"/>
      <c r="G38" s="30"/>
      <c r="H38" s="32"/>
      <c r="I38" s="170"/>
      <c r="J38" s="125"/>
    </row>
    <row r="39" spans="1:10" ht="57.75" customHeight="1" x14ac:dyDescent="0.25">
      <c r="A39" s="164">
        <v>1</v>
      </c>
      <c r="B39" s="108" t="s">
        <v>179</v>
      </c>
      <c r="C39" s="177" t="s">
        <v>178</v>
      </c>
      <c r="D39" s="186">
        <v>3000</v>
      </c>
      <c r="E39" s="187">
        <f t="shared" ref="E39:E53" si="4">D39*1.17</f>
        <v>3510</v>
      </c>
      <c r="F39" s="180" t="s">
        <v>62</v>
      </c>
      <c r="G39" s="180" t="s">
        <v>159</v>
      </c>
      <c r="H39" s="180" t="s">
        <v>159</v>
      </c>
      <c r="I39" s="180" t="s">
        <v>19</v>
      </c>
      <c r="J39" s="125"/>
    </row>
    <row r="40" spans="1:10" ht="79.5" customHeight="1" x14ac:dyDescent="0.25">
      <c r="A40" s="164">
        <v>2</v>
      </c>
      <c r="B40" s="108" t="s">
        <v>180</v>
      </c>
      <c r="C40" s="177" t="s">
        <v>178</v>
      </c>
      <c r="D40" s="188">
        <v>2000</v>
      </c>
      <c r="E40" s="189">
        <f t="shared" si="4"/>
        <v>2340</v>
      </c>
      <c r="F40" s="180" t="s">
        <v>62</v>
      </c>
      <c r="G40" s="180" t="s">
        <v>159</v>
      </c>
      <c r="H40" s="180" t="s">
        <v>159</v>
      </c>
      <c r="I40" s="180" t="s">
        <v>19</v>
      </c>
      <c r="J40" s="125"/>
    </row>
    <row r="41" spans="1:10" ht="44.25" customHeight="1" x14ac:dyDescent="0.25">
      <c r="A41" s="164">
        <v>3</v>
      </c>
      <c r="B41" s="108" t="s">
        <v>181</v>
      </c>
      <c r="C41" s="177" t="s">
        <v>178</v>
      </c>
      <c r="D41" s="190">
        <v>1500</v>
      </c>
      <c r="E41" s="187">
        <f t="shared" si="4"/>
        <v>1755</v>
      </c>
      <c r="F41" s="180" t="s">
        <v>62</v>
      </c>
      <c r="G41" s="180" t="s">
        <v>159</v>
      </c>
      <c r="H41" s="180" t="s">
        <v>159</v>
      </c>
      <c r="I41" s="180" t="s">
        <v>19</v>
      </c>
      <c r="J41" s="125"/>
    </row>
    <row r="42" spans="1:10" ht="21.75" customHeight="1" x14ac:dyDescent="0.25">
      <c r="A42" s="173">
        <v>4</v>
      </c>
      <c r="B42" s="106" t="s">
        <v>103</v>
      </c>
      <c r="C42" s="36" t="s">
        <v>104</v>
      </c>
      <c r="D42" s="132">
        <v>5000</v>
      </c>
      <c r="E42" s="112">
        <v>5000</v>
      </c>
      <c r="F42" s="32" t="s">
        <v>62</v>
      </c>
      <c r="G42" s="32" t="s">
        <v>160</v>
      </c>
      <c r="H42" s="32" t="s">
        <v>160</v>
      </c>
      <c r="I42" s="32" t="s">
        <v>19</v>
      </c>
      <c r="J42" s="125"/>
    </row>
    <row r="43" spans="1:10" ht="20.25" customHeight="1" x14ac:dyDescent="0.25">
      <c r="A43" s="165">
        <v>5</v>
      </c>
      <c r="B43" s="106" t="s">
        <v>105</v>
      </c>
      <c r="C43" s="36" t="s">
        <v>104</v>
      </c>
      <c r="D43" s="132">
        <v>6000</v>
      </c>
      <c r="E43" s="112">
        <v>6000</v>
      </c>
      <c r="F43" s="32" t="s">
        <v>62</v>
      </c>
      <c r="G43" s="32" t="s">
        <v>160</v>
      </c>
      <c r="H43" s="32" t="s">
        <v>160</v>
      </c>
      <c r="I43" s="32" t="s">
        <v>19</v>
      </c>
      <c r="J43" s="125"/>
    </row>
    <row r="44" spans="1:10" ht="20.25" customHeight="1" x14ac:dyDescent="0.25">
      <c r="A44" s="165">
        <v>6</v>
      </c>
      <c r="B44" s="106" t="s">
        <v>106</v>
      </c>
      <c r="C44" s="36" t="s">
        <v>104</v>
      </c>
      <c r="D44" s="132">
        <v>4000</v>
      </c>
      <c r="E44" s="112">
        <v>4000</v>
      </c>
      <c r="F44" s="32" t="s">
        <v>62</v>
      </c>
      <c r="G44" s="32" t="s">
        <v>160</v>
      </c>
      <c r="H44" s="32" t="s">
        <v>160</v>
      </c>
      <c r="I44" s="32" t="s">
        <v>19</v>
      </c>
      <c r="J44" s="125"/>
    </row>
    <row r="45" spans="1:10" ht="30" customHeight="1" x14ac:dyDescent="0.25">
      <c r="A45" s="165">
        <v>7</v>
      </c>
      <c r="B45" s="108" t="s">
        <v>109</v>
      </c>
      <c r="C45" s="192" t="s">
        <v>110</v>
      </c>
      <c r="D45" s="133">
        <v>2000</v>
      </c>
      <c r="E45" s="112">
        <f t="shared" ref="E45" si="5">D45*1.17</f>
        <v>2340</v>
      </c>
      <c r="F45" s="32" t="s">
        <v>62</v>
      </c>
      <c r="G45" s="32" t="s">
        <v>159</v>
      </c>
      <c r="H45" s="32" t="s">
        <v>159</v>
      </c>
      <c r="I45" s="32" t="s">
        <v>19</v>
      </c>
      <c r="J45" s="125"/>
    </row>
    <row r="46" spans="1:10" s="33" customFormat="1" ht="29.25" customHeight="1" x14ac:dyDescent="0.25">
      <c r="A46" s="165">
        <v>8</v>
      </c>
      <c r="B46" s="130" t="s">
        <v>182</v>
      </c>
      <c r="C46" s="177" t="s">
        <v>90</v>
      </c>
      <c r="D46" s="132">
        <v>4500</v>
      </c>
      <c r="E46" s="112">
        <f t="shared" si="4"/>
        <v>5265</v>
      </c>
      <c r="F46" s="32" t="s">
        <v>62</v>
      </c>
      <c r="G46" s="32" t="s">
        <v>159</v>
      </c>
      <c r="H46" s="32" t="s">
        <v>159</v>
      </c>
      <c r="I46" s="32" t="s">
        <v>19</v>
      </c>
      <c r="J46" s="124"/>
    </row>
    <row r="47" spans="1:10" s="33" customFormat="1" ht="33" customHeight="1" x14ac:dyDescent="0.25">
      <c r="A47" s="166">
        <v>9</v>
      </c>
      <c r="B47" s="130" t="s">
        <v>183</v>
      </c>
      <c r="C47" s="177" t="s">
        <v>90</v>
      </c>
      <c r="D47" s="161">
        <v>9500</v>
      </c>
      <c r="E47" s="112">
        <f t="shared" si="4"/>
        <v>11115</v>
      </c>
      <c r="F47" s="32" t="s">
        <v>54</v>
      </c>
      <c r="G47" s="32" t="s">
        <v>159</v>
      </c>
      <c r="H47" s="32" t="s">
        <v>159</v>
      </c>
      <c r="I47" s="32" t="s">
        <v>19</v>
      </c>
      <c r="J47" s="124"/>
    </row>
    <row r="48" spans="1:10" s="33" customFormat="1" ht="31.5" customHeight="1" x14ac:dyDescent="0.25">
      <c r="A48" s="172">
        <v>10</v>
      </c>
      <c r="B48" s="131" t="s">
        <v>196</v>
      </c>
      <c r="C48" s="193" t="s">
        <v>195</v>
      </c>
      <c r="D48" s="144">
        <v>1400</v>
      </c>
      <c r="E48" s="112">
        <f t="shared" si="4"/>
        <v>1638</v>
      </c>
      <c r="F48" s="142" t="s">
        <v>62</v>
      </c>
      <c r="G48" s="142" t="s">
        <v>159</v>
      </c>
      <c r="H48" s="142" t="s">
        <v>159</v>
      </c>
      <c r="I48" s="32" t="s">
        <v>19</v>
      </c>
      <c r="J48" s="124"/>
    </row>
    <row r="49" spans="1:10" s="33" customFormat="1" ht="30.75" customHeight="1" x14ac:dyDescent="0.25">
      <c r="A49" s="165">
        <v>11</v>
      </c>
      <c r="B49" s="143" t="s">
        <v>170</v>
      </c>
      <c r="C49" s="177" t="s">
        <v>169</v>
      </c>
      <c r="D49" s="132">
        <v>6000</v>
      </c>
      <c r="E49" s="112">
        <f t="shared" si="4"/>
        <v>7020</v>
      </c>
      <c r="F49" s="32" t="s">
        <v>62</v>
      </c>
      <c r="G49" s="32" t="s">
        <v>159</v>
      </c>
      <c r="H49" s="32" t="s">
        <v>159</v>
      </c>
      <c r="I49" s="32" t="s">
        <v>19</v>
      </c>
      <c r="J49" s="124"/>
    </row>
    <row r="50" spans="1:10" s="33" customFormat="1" ht="30" x14ac:dyDescent="0.25">
      <c r="A50" s="165">
        <v>12</v>
      </c>
      <c r="B50" s="131" t="s">
        <v>171</v>
      </c>
      <c r="C50" s="177" t="s">
        <v>169</v>
      </c>
      <c r="D50" s="132">
        <v>4000</v>
      </c>
      <c r="E50" s="112">
        <f t="shared" si="4"/>
        <v>4680</v>
      </c>
      <c r="F50" s="32" t="s">
        <v>62</v>
      </c>
      <c r="G50" s="32" t="s">
        <v>161</v>
      </c>
      <c r="H50" s="32" t="s">
        <v>161</v>
      </c>
      <c r="I50" s="32" t="s">
        <v>19</v>
      </c>
      <c r="J50" s="124"/>
    </row>
    <row r="51" spans="1:10" s="33" customFormat="1" x14ac:dyDescent="0.25">
      <c r="A51" s="165">
        <v>13</v>
      </c>
      <c r="B51" s="30" t="s">
        <v>101</v>
      </c>
      <c r="C51" s="36" t="s">
        <v>102</v>
      </c>
      <c r="D51" s="132">
        <v>4000</v>
      </c>
      <c r="E51" s="112">
        <f t="shared" si="4"/>
        <v>4680</v>
      </c>
      <c r="F51" s="32" t="s">
        <v>62</v>
      </c>
      <c r="G51" s="32" t="s">
        <v>160</v>
      </c>
      <c r="H51" s="32" t="s">
        <v>160</v>
      </c>
      <c r="I51" s="32" t="s">
        <v>19</v>
      </c>
      <c r="J51" s="124"/>
    </row>
    <row r="52" spans="1:10" s="33" customFormat="1" ht="30" x14ac:dyDescent="0.25">
      <c r="A52" s="173">
        <v>14</v>
      </c>
      <c r="B52" s="185" t="s">
        <v>231</v>
      </c>
      <c r="C52" s="194" t="s">
        <v>230</v>
      </c>
      <c r="D52" s="161">
        <v>6000</v>
      </c>
      <c r="E52" s="184">
        <f t="shared" si="4"/>
        <v>7020</v>
      </c>
      <c r="F52" s="32" t="s">
        <v>62</v>
      </c>
      <c r="G52" s="32" t="s">
        <v>159</v>
      </c>
      <c r="H52" s="32" t="s">
        <v>159</v>
      </c>
      <c r="I52" s="32" t="s">
        <v>19</v>
      </c>
      <c r="J52" s="129"/>
    </row>
    <row r="53" spans="1:10" s="33" customFormat="1" x14ac:dyDescent="0.25">
      <c r="A53" s="173">
        <v>15</v>
      </c>
      <c r="B53" s="185" t="s">
        <v>233</v>
      </c>
      <c r="C53" s="183" t="s">
        <v>232</v>
      </c>
      <c r="D53" s="161">
        <v>6000</v>
      </c>
      <c r="E53" s="184">
        <f t="shared" si="4"/>
        <v>7020</v>
      </c>
      <c r="F53" s="32" t="s">
        <v>62</v>
      </c>
      <c r="G53" s="32" t="s">
        <v>159</v>
      </c>
      <c r="H53" s="32" t="s">
        <v>159</v>
      </c>
      <c r="I53" s="32" t="s">
        <v>19</v>
      </c>
      <c r="J53" s="129"/>
    </row>
    <row r="54" spans="1:10" s="33" customFormat="1" x14ac:dyDescent="0.25">
      <c r="A54" s="173"/>
      <c r="B54" s="185"/>
      <c r="C54" s="183"/>
      <c r="D54" s="161"/>
      <c r="E54" s="184"/>
      <c r="F54" s="142"/>
      <c r="G54" s="142"/>
      <c r="H54" s="142"/>
      <c r="I54" s="142"/>
      <c r="J54" s="129"/>
    </row>
    <row r="55" spans="1:10" x14ac:dyDescent="0.25">
      <c r="A55" s="211"/>
      <c r="B55" s="212"/>
      <c r="C55" s="50"/>
      <c r="D55" s="134">
        <f>SUM(D39:D53)</f>
        <v>64900</v>
      </c>
      <c r="E55" s="135">
        <f>SUM(E39:E53)</f>
        <v>73383</v>
      </c>
      <c r="F55" s="12"/>
      <c r="G55" s="34"/>
      <c r="H55" s="43"/>
      <c r="I55" s="72"/>
      <c r="J55" s="14"/>
    </row>
    <row r="56" spans="1:10" ht="15.75" thickBot="1" x14ac:dyDescent="0.3">
      <c r="A56" s="202" t="s">
        <v>145</v>
      </c>
      <c r="B56" s="203" t="s">
        <v>146</v>
      </c>
      <c r="C56" s="7"/>
      <c r="D56" s="113"/>
      <c r="E56" s="112"/>
      <c r="F56" s="10"/>
      <c r="G56" s="30"/>
      <c r="H56" s="32"/>
      <c r="I56" s="170"/>
      <c r="J56" s="14"/>
    </row>
    <row r="57" spans="1:10" ht="15.75" thickBot="1" x14ac:dyDescent="0.3">
      <c r="A57" s="215" t="s">
        <v>86</v>
      </c>
      <c r="B57" s="216"/>
      <c r="C57" s="115"/>
      <c r="D57" s="116"/>
      <c r="E57" s="146"/>
      <c r="F57" s="46"/>
      <c r="G57" s="38"/>
      <c r="H57" s="142"/>
      <c r="I57" s="11"/>
      <c r="J57" s="14"/>
    </row>
    <row r="58" spans="1:10" ht="15" customHeight="1" thickBot="1" x14ac:dyDescent="0.3">
      <c r="A58" s="137" t="s">
        <v>156</v>
      </c>
      <c r="B58" s="117" t="s">
        <v>157</v>
      </c>
      <c r="C58" s="7"/>
      <c r="D58" s="30"/>
      <c r="E58" s="112"/>
      <c r="F58" s="10"/>
      <c r="G58" s="30"/>
      <c r="H58" s="30"/>
      <c r="I58" s="170"/>
      <c r="J58" s="14"/>
    </row>
    <row r="59" spans="1:10" ht="30.75" customHeight="1" x14ac:dyDescent="0.25">
      <c r="A59" s="167">
        <v>1</v>
      </c>
      <c r="B59" s="118" t="s">
        <v>184</v>
      </c>
      <c r="C59" s="195" t="s">
        <v>193</v>
      </c>
      <c r="D59" s="69">
        <v>138000</v>
      </c>
      <c r="E59" s="112">
        <f>D59*1.17</f>
        <v>161460</v>
      </c>
      <c r="F59" s="10" t="s">
        <v>173</v>
      </c>
      <c r="G59" s="142" t="s">
        <v>159</v>
      </c>
      <c r="H59" s="10" t="s">
        <v>163</v>
      </c>
      <c r="I59" s="142" t="s">
        <v>19</v>
      </c>
      <c r="J59" s="127"/>
    </row>
    <row r="60" spans="1:10" ht="15" customHeight="1" x14ac:dyDescent="0.25">
      <c r="A60" s="168">
        <v>2</v>
      </c>
      <c r="B60" s="30" t="s">
        <v>158</v>
      </c>
      <c r="C60" s="18" t="s">
        <v>197</v>
      </c>
      <c r="D60" s="122">
        <v>3500</v>
      </c>
      <c r="E60" s="112">
        <f t="shared" ref="E60:E62" si="6">D60*1.17</f>
        <v>4094.9999999999995</v>
      </c>
      <c r="F60" s="10" t="s">
        <v>173</v>
      </c>
      <c r="G60" s="142" t="s">
        <v>159</v>
      </c>
      <c r="H60" s="10" t="s">
        <v>163</v>
      </c>
      <c r="I60" s="32" t="s">
        <v>19</v>
      </c>
      <c r="J60" s="126"/>
    </row>
    <row r="61" spans="1:10" ht="15" customHeight="1" x14ac:dyDescent="0.25">
      <c r="A61" s="168">
        <v>3</v>
      </c>
      <c r="B61" s="30" t="s">
        <v>194</v>
      </c>
      <c r="C61" s="18" t="s">
        <v>198</v>
      </c>
      <c r="D61" s="122">
        <v>3000</v>
      </c>
      <c r="E61" s="112">
        <f t="shared" si="6"/>
        <v>3510</v>
      </c>
      <c r="F61" s="10" t="s">
        <v>173</v>
      </c>
      <c r="G61" s="142" t="s">
        <v>159</v>
      </c>
      <c r="H61" s="10" t="s">
        <v>163</v>
      </c>
      <c r="I61" s="32" t="s">
        <v>19</v>
      </c>
      <c r="J61" s="127"/>
    </row>
    <row r="62" spans="1:10" ht="15" customHeight="1" x14ac:dyDescent="0.25">
      <c r="A62" s="168">
        <v>4</v>
      </c>
      <c r="B62" s="30" t="s">
        <v>200</v>
      </c>
      <c r="C62" s="18" t="s">
        <v>199</v>
      </c>
      <c r="D62" s="122">
        <v>252.14</v>
      </c>
      <c r="E62" s="112">
        <f t="shared" si="6"/>
        <v>295.00379999999996</v>
      </c>
      <c r="F62" s="10" t="s">
        <v>173</v>
      </c>
      <c r="G62" s="142" t="s">
        <v>159</v>
      </c>
      <c r="H62" s="10" t="s">
        <v>163</v>
      </c>
      <c r="I62" s="32" t="s">
        <v>19</v>
      </c>
      <c r="J62" s="128"/>
    </row>
    <row r="63" spans="1:10" s="33" customFormat="1" ht="15.75" customHeight="1" x14ac:dyDescent="0.25">
      <c r="A63" s="169">
        <v>5</v>
      </c>
      <c r="B63" s="108" t="s">
        <v>155</v>
      </c>
      <c r="C63" s="36" t="s">
        <v>115</v>
      </c>
      <c r="D63" s="132">
        <v>5000</v>
      </c>
      <c r="E63" s="112">
        <v>5000</v>
      </c>
      <c r="F63" s="10" t="s">
        <v>173</v>
      </c>
      <c r="G63" s="142" t="s">
        <v>159</v>
      </c>
      <c r="H63" s="10" t="s">
        <v>163</v>
      </c>
      <c r="I63" s="32" t="s">
        <v>19</v>
      </c>
      <c r="J63" s="124"/>
    </row>
    <row r="64" spans="1:10" s="33" customFormat="1" ht="15" customHeight="1" x14ac:dyDescent="0.25">
      <c r="A64" s="169">
        <v>6</v>
      </c>
      <c r="B64" s="107" t="s">
        <v>174</v>
      </c>
      <c r="C64" s="36" t="s">
        <v>117</v>
      </c>
      <c r="D64" s="132">
        <v>6000</v>
      </c>
      <c r="E64" s="112">
        <v>6000</v>
      </c>
      <c r="F64" s="10" t="s">
        <v>173</v>
      </c>
      <c r="G64" s="142" t="s">
        <v>159</v>
      </c>
      <c r="H64" s="10" t="s">
        <v>163</v>
      </c>
      <c r="I64" s="32" t="s">
        <v>19</v>
      </c>
      <c r="J64" s="124"/>
    </row>
    <row r="65" spans="1:13" s="33" customFormat="1" x14ac:dyDescent="0.25">
      <c r="A65" s="169">
        <v>7</v>
      </c>
      <c r="B65" s="65" t="s">
        <v>227</v>
      </c>
      <c r="C65" s="36" t="s">
        <v>115</v>
      </c>
      <c r="D65" s="132">
        <v>3000</v>
      </c>
      <c r="E65" s="112">
        <v>3000</v>
      </c>
      <c r="F65" s="10" t="s">
        <v>173</v>
      </c>
      <c r="G65" s="142" t="s">
        <v>159</v>
      </c>
      <c r="H65" s="10" t="s">
        <v>163</v>
      </c>
      <c r="I65" s="32" t="s">
        <v>19</v>
      </c>
      <c r="J65" s="124"/>
    </row>
    <row r="66" spans="1:13" s="33" customFormat="1" x14ac:dyDescent="0.25">
      <c r="A66" s="169">
        <v>8</v>
      </c>
      <c r="B66" s="65" t="s">
        <v>120</v>
      </c>
      <c r="C66" s="36" t="s">
        <v>115</v>
      </c>
      <c r="D66" s="132">
        <v>4000</v>
      </c>
      <c r="E66" s="112">
        <v>4000</v>
      </c>
      <c r="F66" s="10" t="s">
        <v>173</v>
      </c>
      <c r="G66" s="142" t="s">
        <v>159</v>
      </c>
      <c r="H66" s="10" t="s">
        <v>163</v>
      </c>
      <c r="I66" s="32" t="s">
        <v>19</v>
      </c>
      <c r="J66" s="124"/>
    </row>
    <row r="67" spans="1:13" ht="15" customHeight="1" thickBot="1" x14ac:dyDescent="0.3">
      <c r="A67" s="217" t="s">
        <v>86</v>
      </c>
      <c r="B67" s="218"/>
      <c r="C67" s="139"/>
      <c r="D67" s="140">
        <f>SUM(D59:D66)</f>
        <v>162752.14000000001</v>
      </c>
      <c r="E67" s="140">
        <f>SUM(E59:E66)</f>
        <v>187360.00380000001</v>
      </c>
      <c r="F67" s="140"/>
      <c r="G67" s="140"/>
      <c r="H67" s="140"/>
      <c r="I67" s="171"/>
      <c r="J67" s="124"/>
      <c r="M67" s="33"/>
    </row>
    <row r="68" spans="1:13" ht="15" customHeight="1" x14ac:dyDescent="0.25">
      <c r="A68" s="213" t="s">
        <v>172</v>
      </c>
      <c r="B68" s="214"/>
      <c r="C68" s="12"/>
      <c r="D68" s="138">
        <f>SUM(D67+D57+D55+D37)</f>
        <v>1784235.9006837606</v>
      </c>
      <c r="E68" s="138">
        <f>SUM(E67+E57+E55+E37)</f>
        <v>2082166.0038000001</v>
      </c>
      <c r="F68" s="12"/>
      <c r="G68" s="12"/>
      <c r="H68" s="12"/>
      <c r="I68" s="12"/>
      <c r="J68" s="182"/>
      <c r="M68" s="33"/>
    </row>
    <row r="69" spans="1:13" ht="15" customHeight="1" x14ac:dyDescent="0.25">
      <c r="B69"/>
      <c r="D69" s="33"/>
      <c r="E69" s="33"/>
      <c r="G69" s="174" t="s">
        <v>202</v>
      </c>
      <c r="H69"/>
      <c r="J69" s="124"/>
    </row>
    <row r="70" spans="1:13" ht="15" customHeight="1" x14ac:dyDescent="0.25">
      <c r="B70"/>
      <c r="D70" s="182"/>
      <c r="E70"/>
      <c r="G70" s="141" t="s">
        <v>175</v>
      </c>
      <c r="H70"/>
      <c r="J70" s="182"/>
      <c r="M70" s="33"/>
    </row>
    <row r="71" spans="1:13" ht="15" customHeight="1" x14ac:dyDescent="0.25">
      <c r="B71"/>
      <c r="D71"/>
      <c r="E71"/>
      <c r="G71" s="141"/>
      <c r="H71"/>
      <c r="J71" s="129"/>
      <c r="M71" s="78"/>
    </row>
    <row r="72" spans="1:13" ht="15" customHeight="1" x14ac:dyDescent="0.25">
      <c r="B72"/>
      <c r="D72" s="182"/>
      <c r="E72"/>
      <c r="H72"/>
      <c r="J72" s="182"/>
    </row>
    <row r="73" spans="1:13" ht="15" customHeight="1" x14ac:dyDescent="0.25">
      <c r="B73"/>
      <c r="D73"/>
      <c r="E73"/>
      <c r="H73"/>
    </row>
  </sheetData>
  <mergeCells count="17">
    <mergeCell ref="B1:H1"/>
    <mergeCell ref="B2:H2"/>
    <mergeCell ref="A37:B37"/>
    <mergeCell ref="A55:B55"/>
    <mergeCell ref="A68:B68"/>
    <mergeCell ref="A57:B57"/>
    <mergeCell ref="A67:B67"/>
    <mergeCell ref="L9:M9"/>
    <mergeCell ref="N9:O9"/>
    <mergeCell ref="L11:M11"/>
    <mergeCell ref="L12:M12"/>
    <mergeCell ref="L5:M5"/>
    <mergeCell ref="N5:O5"/>
    <mergeCell ref="L6:M6"/>
    <mergeCell ref="N6:O6"/>
    <mergeCell ref="L7:M7"/>
    <mergeCell ref="N7:O7"/>
  </mergeCells>
  <printOptions horizontalCentered="1"/>
  <pageMargins left="0.43110126900000001" right="0.59055008748906401" top="0.484251969" bottom="0.484251969" header="0.26180993000000002" footer="0.26180993000000002"/>
  <pageSetup paperSize="9" scale="74" orientation="landscape" horizontalDpi="300" verticalDpi="300" r:id="rId1"/>
  <rowBreaks count="1" manualBreakCount="1">
    <brk id="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view="pageBreakPreview" topLeftCell="B16" zoomScale="110" zoomScaleNormal="110" zoomScaleSheetLayoutView="110" workbookViewId="0">
      <selection activeCell="K26" sqref="K26"/>
    </sheetView>
  </sheetViews>
  <sheetFormatPr defaultRowHeight="15" x14ac:dyDescent="0.25"/>
  <cols>
    <col min="1" max="1" width="3.85546875" customWidth="1"/>
    <col min="2" max="2" width="36" style="91" customWidth="1"/>
    <col min="3" max="3" width="9.140625" customWidth="1"/>
    <col min="4" max="4" width="13.5703125" style="91" customWidth="1"/>
    <col min="5" max="5" width="14.7109375" style="78" customWidth="1"/>
    <col min="6" max="6" width="16.28515625" style="79" customWidth="1"/>
    <col min="7" max="7" width="21.7109375" customWidth="1"/>
    <col min="8" max="8" width="12.140625" customWidth="1"/>
    <col min="9" max="9" width="14.5703125" style="76" customWidth="1"/>
    <col min="10" max="10" width="11.5703125" customWidth="1"/>
    <col min="11" max="11" width="15.7109375" customWidth="1"/>
  </cols>
  <sheetData>
    <row r="1" spans="1:13" ht="18.75" x14ac:dyDescent="0.3">
      <c r="B1" s="207" t="s">
        <v>0</v>
      </c>
      <c r="C1" s="207"/>
      <c r="D1" s="207"/>
      <c r="E1" s="207"/>
      <c r="F1" s="207"/>
      <c r="G1" s="207"/>
      <c r="H1" s="207"/>
      <c r="I1" s="207"/>
    </row>
    <row r="2" spans="1:13" ht="15.75" x14ac:dyDescent="0.25">
      <c r="B2" s="208" t="s">
        <v>1</v>
      </c>
      <c r="C2" s="208"/>
      <c r="D2" s="208"/>
      <c r="E2" s="208"/>
      <c r="F2" s="208"/>
      <c r="G2" s="208"/>
      <c r="H2" s="208"/>
      <c r="I2" s="208"/>
    </row>
    <row r="3" spans="1:13" s="5" customFormat="1" ht="53.25" customHeight="1" x14ac:dyDescent="0.25">
      <c r="A3" s="1" t="s">
        <v>2</v>
      </c>
      <c r="B3" s="80" t="s">
        <v>3</v>
      </c>
      <c r="C3" s="2" t="s">
        <v>4</v>
      </c>
      <c r="D3" s="92" t="s">
        <v>5</v>
      </c>
      <c r="E3" s="4" t="s">
        <v>6</v>
      </c>
      <c r="F3" s="3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3" x14ac:dyDescent="0.25">
      <c r="A4" s="6" t="s">
        <v>12</v>
      </c>
      <c r="B4" s="81" t="s">
        <v>13</v>
      </c>
      <c r="C4" s="7"/>
      <c r="D4" s="93"/>
      <c r="E4" s="8"/>
      <c r="F4" s="9"/>
      <c r="G4" s="10"/>
      <c r="H4" s="10"/>
      <c r="I4" s="11"/>
      <c r="J4" s="10"/>
    </row>
    <row r="5" spans="1:13" ht="15" customHeight="1" x14ac:dyDescent="0.25">
      <c r="A5" s="12">
        <v>1</v>
      </c>
      <c r="B5" s="82" t="s">
        <v>14</v>
      </c>
      <c r="C5" s="13" t="s">
        <v>15</v>
      </c>
      <c r="D5" s="94"/>
      <c r="E5" s="8">
        <v>80000</v>
      </c>
      <c r="F5" s="9">
        <f>SUM(D5:E5)</f>
        <v>80000</v>
      </c>
      <c r="G5" s="11" t="s">
        <v>16</v>
      </c>
      <c r="H5" s="10" t="s">
        <v>17</v>
      </c>
      <c r="I5" s="11" t="s">
        <v>18</v>
      </c>
      <c r="J5" s="11" t="s">
        <v>19</v>
      </c>
      <c r="M5" s="14"/>
    </row>
    <row r="6" spans="1:13" ht="30" customHeight="1" x14ac:dyDescent="0.25">
      <c r="A6" s="15">
        <v>2</v>
      </c>
      <c r="B6" s="83" t="s">
        <v>20</v>
      </c>
      <c r="C6" s="17" t="s">
        <v>21</v>
      </c>
      <c r="D6" s="95"/>
      <c r="E6" s="19">
        <v>188000</v>
      </c>
      <c r="F6" s="9">
        <f t="shared" ref="F6:F29" si="0">SUM(D6:E6)</f>
        <v>188000</v>
      </c>
      <c r="G6" s="20" t="s">
        <v>22</v>
      </c>
      <c r="H6" s="10" t="s">
        <v>17</v>
      </c>
      <c r="I6" s="11" t="s">
        <v>18</v>
      </c>
      <c r="J6" s="11" t="s">
        <v>19</v>
      </c>
      <c r="M6" s="14"/>
    </row>
    <row r="7" spans="1:13" ht="28.5" customHeight="1" x14ac:dyDescent="0.25">
      <c r="A7" s="15">
        <v>3</v>
      </c>
      <c r="B7" s="83" t="s">
        <v>23</v>
      </c>
      <c r="C7" s="17" t="s">
        <v>21</v>
      </c>
      <c r="D7" s="95"/>
      <c r="E7" s="19">
        <v>23000</v>
      </c>
      <c r="F7" s="9">
        <f t="shared" si="0"/>
        <v>23000</v>
      </c>
      <c r="G7" s="20" t="s">
        <v>24</v>
      </c>
      <c r="H7" s="21">
        <v>42064</v>
      </c>
      <c r="I7" s="22">
        <v>42109</v>
      </c>
      <c r="J7" s="11" t="s">
        <v>19</v>
      </c>
    </row>
    <row r="8" spans="1:13" ht="30" x14ac:dyDescent="0.25">
      <c r="A8" s="15">
        <v>4</v>
      </c>
      <c r="B8" s="83" t="s">
        <v>25</v>
      </c>
      <c r="C8" s="18" t="s">
        <v>26</v>
      </c>
      <c r="D8" s="95"/>
      <c r="E8" s="19">
        <v>116000</v>
      </c>
      <c r="F8" s="9">
        <f t="shared" si="0"/>
        <v>116000</v>
      </c>
      <c r="G8" s="20" t="s">
        <v>22</v>
      </c>
      <c r="H8" s="16" t="s">
        <v>27</v>
      </c>
      <c r="I8" s="11"/>
      <c r="J8" s="11" t="s">
        <v>19</v>
      </c>
    </row>
    <row r="9" spans="1:13" ht="30" x14ac:dyDescent="0.25">
      <c r="A9" s="15">
        <f t="shared" ref="A9:A27" si="1">A8+1</f>
        <v>5</v>
      </c>
      <c r="B9" s="83" t="s">
        <v>28</v>
      </c>
      <c r="C9" s="17" t="s">
        <v>26</v>
      </c>
      <c r="D9" s="95"/>
      <c r="E9" s="8">
        <v>8000</v>
      </c>
      <c r="F9" s="9">
        <f t="shared" si="0"/>
        <v>8000</v>
      </c>
      <c r="G9" s="20" t="s">
        <v>29</v>
      </c>
      <c r="H9" s="23" t="s">
        <v>17</v>
      </c>
      <c r="I9" s="24" t="s">
        <v>18</v>
      </c>
      <c r="J9" s="11" t="s">
        <v>19</v>
      </c>
    </row>
    <row r="10" spans="1:13" ht="30" x14ac:dyDescent="0.25">
      <c r="A10" s="15">
        <f t="shared" si="1"/>
        <v>6</v>
      </c>
      <c r="B10" s="83" t="s">
        <v>30</v>
      </c>
      <c r="C10" s="17" t="s">
        <v>26</v>
      </c>
      <c r="D10" s="95"/>
      <c r="E10" s="19">
        <v>97000</v>
      </c>
      <c r="F10" s="9">
        <f t="shared" si="0"/>
        <v>97000</v>
      </c>
      <c r="G10" s="25" t="s">
        <v>22</v>
      </c>
      <c r="H10" s="16" t="s">
        <v>27</v>
      </c>
      <c r="I10" s="26"/>
      <c r="J10" s="11" t="s">
        <v>19</v>
      </c>
    </row>
    <row r="11" spans="1:13" s="33" customFormat="1" ht="30" x14ac:dyDescent="0.25">
      <c r="A11" s="15">
        <f t="shared" si="1"/>
        <v>7</v>
      </c>
      <c r="B11" s="84" t="s">
        <v>31</v>
      </c>
      <c r="C11" s="27" t="s">
        <v>26</v>
      </c>
      <c r="D11" s="95"/>
      <c r="E11" s="28">
        <v>22000</v>
      </c>
      <c r="F11" s="9">
        <f t="shared" si="0"/>
        <v>22000</v>
      </c>
      <c r="G11" s="29" t="s">
        <v>29</v>
      </c>
      <c r="H11" s="30" t="s">
        <v>17</v>
      </c>
      <c r="I11" s="31" t="s">
        <v>18</v>
      </c>
      <c r="J11" s="32" t="s">
        <v>19</v>
      </c>
    </row>
    <row r="12" spans="1:13" s="33" customFormat="1" ht="30" x14ac:dyDescent="0.25">
      <c r="A12" s="15">
        <f t="shared" si="1"/>
        <v>8</v>
      </c>
      <c r="B12" s="82" t="s">
        <v>32</v>
      </c>
      <c r="C12" s="27" t="s">
        <v>33</v>
      </c>
      <c r="D12" s="95"/>
      <c r="E12" s="28">
        <v>62000</v>
      </c>
      <c r="F12" s="9">
        <f t="shared" si="0"/>
        <v>62000</v>
      </c>
      <c r="G12" s="29" t="s">
        <v>22</v>
      </c>
      <c r="H12" s="16" t="s">
        <v>27</v>
      </c>
      <c r="I12" s="35"/>
      <c r="J12" s="32" t="s">
        <v>19</v>
      </c>
    </row>
    <row r="13" spans="1:13" s="33" customFormat="1" ht="30" x14ac:dyDescent="0.25">
      <c r="A13" s="15">
        <f t="shared" si="1"/>
        <v>9</v>
      </c>
      <c r="B13" s="82" t="s">
        <v>34</v>
      </c>
      <c r="C13" s="36" t="s">
        <v>33</v>
      </c>
      <c r="D13" s="95"/>
      <c r="E13" s="37">
        <v>8000</v>
      </c>
      <c r="F13" s="9">
        <f t="shared" si="0"/>
        <v>8000</v>
      </c>
      <c r="G13" s="29" t="s">
        <v>29</v>
      </c>
      <c r="H13" s="30" t="s">
        <v>17</v>
      </c>
      <c r="I13" s="31" t="s">
        <v>18</v>
      </c>
      <c r="J13" s="32" t="s">
        <v>19</v>
      </c>
    </row>
    <row r="14" spans="1:13" s="33" customFormat="1" ht="30" x14ac:dyDescent="0.25">
      <c r="A14" s="15">
        <f t="shared" si="1"/>
        <v>10</v>
      </c>
      <c r="B14" s="84" t="s">
        <v>35</v>
      </c>
      <c r="C14" s="36" t="s">
        <v>36</v>
      </c>
      <c r="D14" s="95"/>
      <c r="E14" s="28">
        <v>58000</v>
      </c>
      <c r="F14" s="9">
        <f t="shared" si="0"/>
        <v>58000</v>
      </c>
      <c r="G14" s="29" t="s">
        <v>22</v>
      </c>
      <c r="H14" s="30" t="s">
        <v>37</v>
      </c>
      <c r="I14" s="32" t="s">
        <v>38</v>
      </c>
      <c r="J14" s="32" t="s">
        <v>19</v>
      </c>
    </row>
    <row r="15" spans="1:13" s="33" customFormat="1" ht="30" x14ac:dyDescent="0.25">
      <c r="A15" s="15">
        <f t="shared" si="1"/>
        <v>11</v>
      </c>
      <c r="B15" s="85" t="s">
        <v>39</v>
      </c>
      <c r="C15" s="27" t="s">
        <v>40</v>
      </c>
      <c r="D15" s="95"/>
      <c r="E15" s="39">
        <v>52000</v>
      </c>
      <c r="F15" s="9">
        <f t="shared" si="0"/>
        <v>52000</v>
      </c>
      <c r="G15" s="29" t="s">
        <v>22</v>
      </c>
      <c r="H15" s="30" t="s">
        <v>37</v>
      </c>
      <c r="I15" s="32" t="s">
        <v>38</v>
      </c>
      <c r="J15" s="32" t="s">
        <v>19</v>
      </c>
    </row>
    <row r="16" spans="1:13" s="41" customFormat="1" ht="30" x14ac:dyDescent="0.25">
      <c r="A16" s="15">
        <f t="shared" si="1"/>
        <v>12</v>
      </c>
      <c r="B16" s="84" t="s">
        <v>41</v>
      </c>
      <c r="C16" s="36" t="s">
        <v>42</v>
      </c>
      <c r="D16" s="95"/>
      <c r="E16" s="28">
        <v>34000</v>
      </c>
      <c r="F16" s="9">
        <f t="shared" si="0"/>
        <v>34000</v>
      </c>
      <c r="G16" s="29" t="s">
        <v>29</v>
      </c>
      <c r="H16" s="34" t="s">
        <v>37</v>
      </c>
      <c r="I16" s="40" t="s">
        <v>17</v>
      </c>
      <c r="J16" s="32" t="s">
        <v>19</v>
      </c>
    </row>
    <row r="17" spans="1:10" s="33" customFormat="1" ht="30" x14ac:dyDescent="0.25">
      <c r="A17" s="15">
        <f t="shared" si="1"/>
        <v>13</v>
      </c>
      <c r="B17" s="84" t="s">
        <v>43</v>
      </c>
      <c r="C17" s="27" t="s">
        <v>44</v>
      </c>
      <c r="D17" s="96"/>
      <c r="E17" s="42">
        <v>25000</v>
      </c>
      <c r="F17" s="9">
        <f t="shared" si="0"/>
        <v>25000</v>
      </c>
      <c r="G17" s="29" t="s">
        <v>24</v>
      </c>
      <c r="H17" s="34" t="s">
        <v>45</v>
      </c>
      <c r="I17" s="43" t="s">
        <v>46</v>
      </c>
      <c r="J17" s="32" t="s">
        <v>19</v>
      </c>
    </row>
    <row r="18" spans="1:10" s="33" customFormat="1" ht="30" x14ac:dyDescent="0.25">
      <c r="A18" s="15">
        <f t="shared" si="1"/>
        <v>14</v>
      </c>
      <c r="B18" s="86" t="s">
        <v>47</v>
      </c>
      <c r="C18" s="36" t="s">
        <v>48</v>
      </c>
      <c r="D18" s="97"/>
      <c r="E18" s="28">
        <v>24000</v>
      </c>
      <c r="F18" s="9">
        <f t="shared" si="0"/>
        <v>24000</v>
      </c>
      <c r="G18" s="29" t="s">
        <v>29</v>
      </c>
      <c r="H18" s="30" t="s">
        <v>37</v>
      </c>
      <c r="I18" s="32" t="s">
        <v>38</v>
      </c>
      <c r="J18" s="32" t="s">
        <v>19</v>
      </c>
    </row>
    <row r="19" spans="1:10" s="33" customFormat="1" ht="30" customHeight="1" x14ac:dyDescent="0.25">
      <c r="A19" s="15">
        <f t="shared" si="1"/>
        <v>15</v>
      </c>
      <c r="B19" s="86" t="s">
        <v>49</v>
      </c>
      <c r="C19" s="36" t="s">
        <v>48</v>
      </c>
      <c r="D19" s="97"/>
      <c r="E19" s="28">
        <v>8000</v>
      </c>
      <c r="F19" s="9">
        <f t="shared" si="0"/>
        <v>8000</v>
      </c>
      <c r="G19" s="29" t="s">
        <v>50</v>
      </c>
      <c r="H19" s="30" t="s">
        <v>37</v>
      </c>
      <c r="I19" s="32" t="s">
        <v>51</v>
      </c>
      <c r="J19" s="32" t="s">
        <v>19</v>
      </c>
    </row>
    <row r="20" spans="1:10" s="33" customFormat="1" x14ac:dyDescent="0.25">
      <c r="A20" s="15">
        <f t="shared" si="1"/>
        <v>16</v>
      </c>
      <c r="B20" s="86" t="s">
        <v>52</v>
      </c>
      <c r="C20" s="36" t="s">
        <v>53</v>
      </c>
      <c r="D20" s="98">
        <v>9000</v>
      </c>
      <c r="E20" s="28">
        <v>4000</v>
      </c>
      <c r="F20" s="9">
        <f t="shared" si="0"/>
        <v>13000</v>
      </c>
      <c r="G20" s="32" t="s">
        <v>54</v>
      </c>
      <c r="H20" s="30" t="s">
        <v>55</v>
      </c>
      <c r="I20" s="32" t="s">
        <v>56</v>
      </c>
      <c r="J20" s="32" t="s">
        <v>19</v>
      </c>
    </row>
    <row r="21" spans="1:10" s="33" customFormat="1" x14ac:dyDescent="0.25">
      <c r="A21" s="15">
        <f t="shared" si="1"/>
        <v>17</v>
      </c>
      <c r="B21" s="86" t="s">
        <v>57</v>
      </c>
      <c r="C21" s="36" t="s">
        <v>58</v>
      </c>
      <c r="D21" s="98">
        <v>10000</v>
      </c>
      <c r="E21" s="28">
        <v>3000</v>
      </c>
      <c r="F21" s="9">
        <f t="shared" si="0"/>
        <v>13000</v>
      </c>
      <c r="G21" s="32" t="s">
        <v>54</v>
      </c>
      <c r="H21" s="30" t="s">
        <v>59</v>
      </c>
      <c r="I21" s="32" t="s">
        <v>56</v>
      </c>
      <c r="J21" s="32" t="s">
        <v>19</v>
      </c>
    </row>
    <row r="22" spans="1:10" s="33" customFormat="1" x14ac:dyDescent="0.25">
      <c r="A22" s="15">
        <f t="shared" si="1"/>
        <v>18</v>
      </c>
      <c r="B22" s="86" t="s">
        <v>60</v>
      </c>
      <c r="C22" s="36" t="s">
        <v>58</v>
      </c>
      <c r="D22" s="98">
        <v>10000</v>
      </c>
      <c r="E22" s="28">
        <v>5000</v>
      </c>
      <c r="F22" s="9">
        <f t="shared" si="0"/>
        <v>15000</v>
      </c>
      <c r="G22" s="32" t="s">
        <v>54</v>
      </c>
      <c r="H22" s="30" t="s">
        <v>59</v>
      </c>
      <c r="I22" s="32" t="s">
        <v>56</v>
      </c>
      <c r="J22" s="32" t="s">
        <v>19</v>
      </c>
    </row>
    <row r="23" spans="1:10" s="33" customFormat="1" x14ac:dyDescent="0.25">
      <c r="A23" s="15">
        <f t="shared" si="1"/>
        <v>19</v>
      </c>
      <c r="B23" s="86" t="s">
        <v>61</v>
      </c>
      <c r="C23" s="36" t="s">
        <v>58</v>
      </c>
      <c r="D23" s="98">
        <v>3500</v>
      </c>
      <c r="E23" s="28"/>
      <c r="F23" s="9">
        <f t="shared" si="0"/>
        <v>3500</v>
      </c>
      <c r="G23" s="32" t="s">
        <v>62</v>
      </c>
      <c r="H23" s="30" t="s">
        <v>59</v>
      </c>
      <c r="I23" s="32" t="s">
        <v>56</v>
      </c>
      <c r="J23" s="32" t="s">
        <v>19</v>
      </c>
    </row>
    <row r="24" spans="1:10" s="33" customFormat="1" x14ac:dyDescent="0.25">
      <c r="A24" s="15">
        <f t="shared" si="1"/>
        <v>20</v>
      </c>
      <c r="B24" s="86" t="s">
        <v>63</v>
      </c>
      <c r="C24" s="36" t="s">
        <v>64</v>
      </c>
      <c r="D24" s="98">
        <v>1000</v>
      </c>
      <c r="E24" s="28">
        <v>26400</v>
      </c>
      <c r="F24" s="9">
        <f t="shared" si="0"/>
        <v>27400</v>
      </c>
      <c r="G24" s="32" t="s">
        <v>54</v>
      </c>
      <c r="H24" s="30" t="s">
        <v>59</v>
      </c>
      <c r="I24" s="32" t="s">
        <v>56</v>
      </c>
      <c r="J24" s="32" t="s">
        <v>19</v>
      </c>
    </row>
    <row r="25" spans="1:10" s="33" customFormat="1" ht="15" customHeight="1" x14ac:dyDescent="0.25">
      <c r="A25" s="15">
        <f t="shared" si="1"/>
        <v>21</v>
      </c>
      <c r="B25" s="84" t="s">
        <v>65</v>
      </c>
      <c r="C25" s="36" t="s">
        <v>66</v>
      </c>
      <c r="D25" s="98"/>
      <c r="E25" s="28">
        <v>10700</v>
      </c>
      <c r="F25" s="9">
        <f t="shared" si="0"/>
        <v>10700</v>
      </c>
      <c r="G25" s="32" t="s">
        <v>54</v>
      </c>
      <c r="H25" s="30" t="s">
        <v>59</v>
      </c>
      <c r="I25" s="32" t="s">
        <v>56</v>
      </c>
      <c r="J25" s="32" t="s">
        <v>19</v>
      </c>
    </row>
    <row r="26" spans="1:10" s="33" customFormat="1" ht="30" x14ac:dyDescent="0.25">
      <c r="A26" s="15">
        <f t="shared" si="1"/>
        <v>22</v>
      </c>
      <c r="B26" s="86" t="s">
        <v>67</v>
      </c>
      <c r="C26" s="36" t="s">
        <v>68</v>
      </c>
      <c r="D26" s="98">
        <v>25000</v>
      </c>
      <c r="E26" s="28">
        <v>14700</v>
      </c>
      <c r="F26" s="9">
        <f t="shared" si="0"/>
        <v>39700</v>
      </c>
      <c r="G26" s="29" t="s">
        <v>24</v>
      </c>
      <c r="H26" s="30" t="s">
        <v>69</v>
      </c>
      <c r="I26" s="32" t="s">
        <v>70</v>
      </c>
      <c r="J26" s="32" t="s">
        <v>19</v>
      </c>
    </row>
    <row r="27" spans="1:10" ht="16.5" customHeight="1" x14ac:dyDescent="0.25">
      <c r="A27" s="15">
        <f t="shared" si="1"/>
        <v>23</v>
      </c>
      <c r="B27" s="86" t="s">
        <v>71</v>
      </c>
      <c r="C27" s="18" t="s">
        <v>72</v>
      </c>
      <c r="D27" s="98"/>
      <c r="E27" s="8">
        <v>2500</v>
      </c>
      <c r="F27" s="9">
        <f t="shared" si="0"/>
        <v>2500</v>
      </c>
      <c r="G27" s="11" t="s">
        <v>73</v>
      </c>
      <c r="H27" s="44">
        <v>42064</v>
      </c>
      <c r="I27" s="45">
        <v>42095</v>
      </c>
      <c r="J27" s="32" t="s">
        <v>19</v>
      </c>
    </row>
    <row r="28" spans="1:10" ht="16.5" customHeight="1" x14ac:dyDescent="0.25">
      <c r="A28" s="15">
        <f>A27+1</f>
        <v>24</v>
      </c>
      <c r="B28" s="86" t="s">
        <v>74</v>
      </c>
      <c r="C28" s="18" t="s">
        <v>75</v>
      </c>
      <c r="D28" s="98">
        <v>6777</v>
      </c>
      <c r="E28" s="8"/>
      <c r="F28" s="9">
        <f t="shared" si="0"/>
        <v>6777</v>
      </c>
      <c r="G28" s="11" t="s">
        <v>73</v>
      </c>
      <c r="H28" s="10" t="s">
        <v>76</v>
      </c>
      <c r="I28" s="11" t="s">
        <v>77</v>
      </c>
      <c r="J28" s="32" t="s">
        <v>19</v>
      </c>
    </row>
    <row r="29" spans="1:10" ht="16.5" customHeight="1" x14ac:dyDescent="0.25">
      <c r="A29" s="15">
        <f>A28+1</f>
        <v>25</v>
      </c>
      <c r="B29" s="86" t="s">
        <v>78</v>
      </c>
      <c r="C29" s="18" t="s">
        <v>79</v>
      </c>
      <c r="D29" s="98">
        <v>1000</v>
      </c>
      <c r="E29" s="8"/>
      <c r="F29" s="9">
        <f t="shared" si="0"/>
        <v>1000</v>
      </c>
      <c r="G29" s="11" t="s">
        <v>73</v>
      </c>
      <c r="H29" s="46" t="s">
        <v>80</v>
      </c>
      <c r="I29" s="47" t="s">
        <v>81</v>
      </c>
      <c r="J29" s="32" t="s">
        <v>19</v>
      </c>
    </row>
    <row r="30" spans="1:10" ht="16.5" customHeight="1" x14ac:dyDescent="0.25">
      <c r="A30" s="15">
        <v>26</v>
      </c>
      <c r="B30" s="87" t="s">
        <v>82</v>
      </c>
      <c r="C30" s="48" t="s">
        <v>83</v>
      </c>
      <c r="D30" s="98"/>
      <c r="E30" s="8">
        <v>2223</v>
      </c>
      <c r="F30" s="9">
        <f>SUM(D30:E30)</f>
        <v>2223</v>
      </c>
      <c r="G30" s="11" t="s">
        <v>73</v>
      </c>
      <c r="H30" s="44"/>
      <c r="I30" s="45"/>
      <c r="J30" s="32" t="s">
        <v>19</v>
      </c>
    </row>
    <row r="31" spans="1:10" ht="16.5" customHeight="1" x14ac:dyDescent="0.25">
      <c r="A31" s="10">
        <v>27</v>
      </c>
      <c r="B31" s="86" t="s">
        <v>84</v>
      </c>
      <c r="C31" s="49" t="s">
        <v>85</v>
      </c>
      <c r="D31" s="98">
        <v>1170</v>
      </c>
      <c r="E31" s="8"/>
      <c r="F31" s="9"/>
      <c r="G31" s="11" t="s">
        <v>73</v>
      </c>
      <c r="H31" s="44"/>
      <c r="I31" s="45"/>
      <c r="J31" s="32"/>
    </row>
    <row r="32" spans="1:10" ht="18" customHeight="1" thickBot="1" x14ac:dyDescent="0.3">
      <c r="A32" s="219" t="s">
        <v>86</v>
      </c>
      <c r="B32" s="220"/>
      <c r="C32" s="50"/>
      <c r="D32" s="99">
        <f>SUM(D5:D31)</f>
        <v>67447</v>
      </c>
      <c r="E32" s="51">
        <f>SUM(E5:E31)</f>
        <v>873523</v>
      </c>
      <c r="F32" s="52">
        <f>SUM(F5:F29)</f>
        <v>937577</v>
      </c>
      <c r="G32" s="10"/>
      <c r="H32" s="10"/>
      <c r="I32" s="11"/>
      <c r="J32" s="10"/>
    </row>
    <row r="33" spans="1:11" ht="15.75" thickBot="1" x14ac:dyDescent="0.3">
      <c r="A33" s="53" t="s">
        <v>87</v>
      </c>
      <c r="B33" s="88" t="s">
        <v>88</v>
      </c>
      <c r="C33" s="7"/>
      <c r="D33" s="93"/>
      <c r="E33" s="8"/>
      <c r="F33" s="9"/>
      <c r="G33" s="10"/>
      <c r="H33" s="10"/>
      <c r="I33" s="11"/>
      <c r="J33" s="10"/>
      <c r="K33" s="54"/>
    </row>
    <row r="34" spans="1:11" s="33" customFormat="1" ht="30" x14ac:dyDescent="0.25">
      <c r="A34" s="34">
        <v>1</v>
      </c>
      <c r="B34" s="89" t="s">
        <v>89</v>
      </c>
      <c r="C34" s="36" t="s">
        <v>90</v>
      </c>
      <c r="D34" s="98">
        <v>9000</v>
      </c>
      <c r="E34" s="28">
        <v>6000</v>
      </c>
      <c r="F34" s="9">
        <f t="shared" ref="F34:F59" si="2">SUM(D34:E34)</f>
        <v>15000</v>
      </c>
      <c r="G34" s="55" t="s">
        <v>54</v>
      </c>
      <c r="H34" s="56" t="s">
        <v>76</v>
      </c>
      <c r="I34" s="57" t="s">
        <v>77</v>
      </c>
      <c r="J34" s="32" t="s">
        <v>19</v>
      </c>
    </row>
    <row r="35" spans="1:11" s="33" customFormat="1" x14ac:dyDescent="0.25">
      <c r="A35" s="34">
        <f>1+A34</f>
        <v>2</v>
      </c>
      <c r="B35" s="82" t="s">
        <v>91</v>
      </c>
      <c r="C35" s="36" t="s">
        <v>90</v>
      </c>
      <c r="D35" s="98"/>
      <c r="E35" s="28">
        <v>1000</v>
      </c>
      <c r="F35" s="9">
        <f t="shared" si="2"/>
        <v>1000</v>
      </c>
      <c r="G35" s="25" t="s">
        <v>54</v>
      </c>
      <c r="H35" s="58">
        <v>42064</v>
      </c>
      <c r="I35" s="59">
        <v>42095</v>
      </c>
      <c r="J35" s="32" t="s">
        <v>19</v>
      </c>
    </row>
    <row r="36" spans="1:11" s="33" customFormat="1" x14ac:dyDescent="0.25">
      <c r="A36" s="34">
        <f>1+A35</f>
        <v>3</v>
      </c>
      <c r="B36" s="82" t="s">
        <v>92</v>
      </c>
      <c r="C36" s="36" t="s">
        <v>93</v>
      </c>
      <c r="D36" s="98">
        <v>1500</v>
      </c>
      <c r="E36" s="28">
        <v>1000</v>
      </c>
      <c r="F36" s="9">
        <f t="shared" si="2"/>
        <v>2500</v>
      </c>
      <c r="G36" s="57" t="s">
        <v>94</v>
      </c>
      <c r="H36" s="30" t="s">
        <v>80</v>
      </c>
      <c r="I36" s="32" t="s">
        <v>70</v>
      </c>
      <c r="J36" s="32" t="s">
        <v>19</v>
      </c>
    </row>
    <row r="37" spans="1:11" s="33" customFormat="1" x14ac:dyDescent="0.25">
      <c r="A37" s="34">
        <f t="shared" ref="A37:A58" si="3">1+A36</f>
        <v>4</v>
      </c>
      <c r="B37" s="82" t="s">
        <v>95</v>
      </c>
      <c r="C37" s="36" t="s">
        <v>96</v>
      </c>
      <c r="D37" s="98"/>
      <c r="E37" s="28">
        <v>6500</v>
      </c>
      <c r="F37" s="9">
        <f t="shared" si="2"/>
        <v>6500</v>
      </c>
      <c r="G37" s="32" t="s">
        <v>54</v>
      </c>
      <c r="H37" s="58">
        <v>42064</v>
      </c>
      <c r="I37" s="60">
        <v>42095</v>
      </c>
      <c r="J37" s="32" t="s">
        <v>19</v>
      </c>
    </row>
    <row r="38" spans="1:11" s="33" customFormat="1" x14ac:dyDescent="0.25">
      <c r="A38" s="34">
        <f t="shared" si="3"/>
        <v>5</v>
      </c>
      <c r="B38" s="82" t="s">
        <v>97</v>
      </c>
      <c r="C38" s="36" t="s">
        <v>96</v>
      </c>
      <c r="D38" s="98"/>
      <c r="E38" s="28">
        <v>2000</v>
      </c>
      <c r="F38" s="9">
        <f t="shared" si="2"/>
        <v>2000</v>
      </c>
      <c r="G38" s="32" t="s">
        <v>54</v>
      </c>
      <c r="H38" s="58">
        <v>42065</v>
      </c>
      <c r="I38" s="60">
        <v>42096</v>
      </c>
      <c r="J38" s="32" t="s">
        <v>19</v>
      </c>
    </row>
    <row r="39" spans="1:11" s="33" customFormat="1" x14ac:dyDescent="0.25">
      <c r="A39" s="34">
        <f t="shared" si="3"/>
        <v>6</v>
      </c>
      <c r="B39" s="82" t="s">
        <v>98</v>
      </c>
      <c r="C39" s="36" t="s">
        <v>99</v>
      </c>
      <c r="D39" s="98"/>
      <c r="E39" s="28">
        <v>600</v>
      </c>
      <c r="F39" s="9">
        <f t="shared" si="2"/>
        <v>600</v>
      </c>
      <c r="G39" s="32" t="s">
        <v>94</v>
      </c>
      <c r="H39" s="58">
        <v>42066</v>
      </c>
      <c r="I39" s="60">
        <v>42097</v>
      </c>
      <c r="J39" s="32" t="s">
        <v>19</v>
      </c>
    </row>
    <row r="40" spans="1:11" s="33" customFormat="1" x14ac:dyDescent="0.25">
      <c r="A40" s="34">
        <f t="shared" si="3"/>
        <v>7</v>
      </c>
      <c r="B40" s="86" t="s">
        <v>100</v>
      </c>
      <c r="C40" s="36" t="s">
        <v>99</v>
      </c>
      <c r="D40" s="98"/>
      <c r="E40" s="28">
        <v>2300</v>
      </c>
      <c r="F40" s="9">
        <f t="shared" si="2"/>
        <v>2300</v>
      </c>
      <c r="G40" s="32" t="s">
        <v>94</v>
      </c>
      <c r="H40" s="58">
        <v>42067</v>
      </c>
      <c r="I40" s="60">
        <v>42098</v>
      </c>
      <c r="J40" s="32" t="s">
        <v>19</v>
      </c>
    </row>
    <row r="41" spans="1:11" s="33" customFormat="1" x14ac:dyDescent="0.25">
      <c r="A41" s="34">
        <f t="shared" si="3"/>
        <v>8</v>
      </c>
      <c r="B41" s="86" t="s">
        <v>101</v>
      </c>
      <c r="C41" s="36" t="s">
        <v>102</v>
      </c>
      <c r="D41" s="98"/>
      <c r="E41" s="28">
        <v>2100</v>
      </c>
      <c r="F41" s="9">
        <f t="shared" si="2"/>
        <v>2100</v>
      </c>
      <c r="G41" s="32" t="s">
        <v>94</v>
      </c>
      <c r="H41" s="58">
        <v>42068</v>
      </c>
      <c r="I41" s="60">
        <v>42099</v>
      </c>
      <c r="J41" s="32" t="s">
        <v>19</v>
      </c>
    </row>
    <row r="42" spans="1:11" s="33" customFormat="1" ht="15" customHeight="1" x14ac:dyDescent="0.25">
      <c r="A42" s="34">
        <f t="shared" si="3"/>
        <v>9</v>
      </c>
      <c r="B42" s="90" t="s">
        <v>103</v>
      </c>
      <c r="C42" s="36" t="s">
        <v>104</v>
      </c>
      <c r="D42" s="100">
        <v>1440</v>
      </c>
      <c r="E42" s="61">
        <v>2250</v>
      </c>
      <c r="F42" s="9">
        <f t="shared" si="2"/>
        <v>3690</v>
      </c>
      <c r="G42" s="32" t="s">
        <v>94</v>
      </c>
      <c r="H42" s="30" t="s">
        <v>80</v>
      </c>
      <c r="I42" s="32" t="s">
        <v>70</v>
      </c>
      <c r="J42" s="32" t="s">
        <v>19</v>
      </c>
    </row>
    <row r="43" spans="1:11" s="33" customFormat="1" ht="15" customHeight="1" x14ac:dyDescent="0.25">
      <c r="A43" s="34">
        <f t="shared" si="3"/>
        <v>10</v>
      </c>
      <c r="B43" s="90" t="s">
        <v>105</v>
      </c>
      <c r="C43" s="36" t="s">
        <v>104</v>
      </c>
      <c r="D43" s="101">
        <v>3000</v>
      </c>
      <c r="E43" s="28">
        <v>3000</v>
      </c>
      <c r="F43" s="9">
        <f t="shared" si="2"/>
        <v>6000</v>
      </c>
      <c r="G43" s="57" t="s">
        <v>54</v>
      </c>
      <c r="H43" s="30" t="s">
        <v>80</v>
      </c>
      <c r="I43" s="32" t="s">
        <v>70</v>
      </c>
      <c r="J43" s="32" t="s">
        <v>19</v>
      </c>
    </row>
    <row r="44" spans="1:11" s="33" customFormat="1" ht="15.75" customHeight="1" x14ac:dyDescent="0.25">
      <c r="A44" s="34">
        <f t="shared" si="3"/>
        <v>11</v>
      </c>
      <c r="B44" s="90" t="s">
        <v>106</v>
      </c>
      <c r="C44" s="36" t="s">
        <v>104</v>
      </c>
      <c r="D44" s="101">
        <v>4000</v>
      </c>
      <c r="E44" s="28"/>
      <c r="F44" s="9">
        <f t="shared" si="2"/>
        <v>4000</v>
      </c>
      <c r="G44" s="57" t="s">
        <v>54</v>
      </c>
      <c r="H44" s="30" t="s">
        <v>80</v>
      </c>
      <c r="I44" s="32" t="s">
        <v>70</v>
      </c>
      <c r="J44" s="32" t="s">
        <v>19</v>
      </c>
    </row>
    <row r="45" spans="1:11" s="33" customFormat="1" ht="30" x14ac:dyDescent="0.25">
      <c r="A45" s="34">
        <f t="shared" si="3"/>
        <v>12</v>
      </c>
      <c r="B45" s="84" t="s">
        <v>107</v>
      </c>
      <c r="C45" s="36" t="s">
        <v>108</v>
      </c>
      <c r="D45" s="98"/>
      <c r="E45" s="28">
        <v>1200</v>
      </c>
      <c r="F45" s="9">
        <f t="shared" si="2"/>
        <v>1200</v>
      </c>
      <c r="G45" s="32" t="s">
        <v>94</v>
      </c>
      <c r="H45" s="58">
        <v>42064</v>
      </c>
      <c r="I45" s="60">
        <v>42095</v>
      </c>
      <c r="J45" s="32" t="s">
        <v>19</v>
      </c>
    </row>
    <row r="46" spans="1:11" s="33" customFormat="1" ht="30" x14ac:dyDescent="0.25">
      <c r="A46" s="34">
        <f t="shared" si="3"/>
        <v>13</v>
      </c>
      <c r="B46" s="83" t="s">
        <v>109</v>
      </c>
      <c r="C46" s="27" t="s">
        <v>110</v>
      </c>
      <c r="D46" s="97">
        <v>4000</v>
      </c>
      <c r="E46" s="63">
        <v>1450</v>
      </c>
      <c r="F46" s="9">
        <f t="shared" si="2"/>
        <v>5450</v>
      </c>
      <c r="G46" s="64" t="s">
        <v>94</v>
      </c>
      <c r="H46" s="65" t="s">
        <v>111</v>
      </c>
      <c r="I46" s="35" t="s">
        <v>112</v>
      </c>
      <c r="J46" s="32" t="s">
        <v>19</v>
      </c>
    </row>
    <row r="47" spans="1:11" s="66" customFormat="1" ht="30" customHeight="1" x14ac:dyDescent="0.25">
      <c r="A47" s="34">
        <f t="shared" si="3"/>
        <v>14</v>
      </c>
      <c r="B47" s="84" t="s">
        <v>113</v>
      </c>
      <c r="C47" s="36" t="s">
        <v>110</v>
      </c>
      <c r="D47" s="98"/>
      <c r="E47" s="62">
        <v>1000</v>
      </c>
      <c r="F47" s="9">
        <f t="shared" si="2"/>
        <v>1000</v>
      </c>
      <c r="G47" s="57" t="s">
        <v>94</v>
      </c>
      <c r="H47" s="58">
        <v>42064</v>
      </c>
      <c r="I47" s="60">
        <v>42095</v>
      </c>
      <c r="J47" s="32" t="s">
        <v>19</v>
      </c>
    </row>
    <row r="48" spans="1:11" s="33" customFormat="1" ht="30" customHeight="1" x14ac:dyDescent="0.25">
      <c r="A48" s="30">
        <f>1+A47</f>
        <v>15</v>
      </c>
      <c r="B48" s="84" t="s">
        <v>114</v>
      </c>
      <c r="C48" s="36" t="s">
        <v>115</v>
      </c>
      <c r="D48" s="98"/>
      <c r="E48" s="28">
        <v>2500</v>
      </c>
      <c r="F48" s="9">
        <f t="shared" si="2"/>
        <v>2500</v>
      </c>
      <c r="G48" s="57" t="s">
        <v>94</v>
      </c>
      <c r="H48" s="30" t="s">
        <v>80</v>
      </c>
      <c r="I48" s="32" t="s">
        <v>70</v>
      </c>
      <c r="J48" s="32" t="s">
        <v>19</v>
      </c>
    </row>
    <row r="49" spans="1:10" s="33" customFormat="1" ht="29.25" customHeight="1" x14ac:dyDescent="0.25">
      <c r="A49" s="34">
        <v>16</v>
      </c>
      <c r="B49" s="83" t="s">
        <v>116</v>
      </c>
      <c r="C49" s="36" t="s">
        <v>117</v>
      </c>
      <c r="D49" s="98"/>
      <c r="E49" s="28">
        <v>4500</v>
      </c>
      <c r="F49" s="9">
        <f t="shared" si="2"/>
        <v>4500</v>
      </c>
      <c r="G49" s="57" t="s">
        <v>94</v>
      </c>
      <c r="H49" s="30"/>
      <c r="I49" s="32"/>
      <c r="J49" s="32"/>
    </row>
    <row r="50" spans="1:10" s="33" customFormat="1" x14ac:dyDescent="0.25">
      <c r="A50" s="34">
        <v>17</v>
      </c>
      <c r="B50" s="87" t="s">
        <v>118</v>
      </c>
      <c r="C50" s="36" t="s">
        <v>115</v>
      </c>
      <c r="D50" s="98"/>
      <c r="E50" s="28">
        <v>1000</v>
      </c>
      <c r="F50" s="9">
        <f t="shared" si="2"/>
        <v>1000</v>
      </c>
      <c r="G50" s="32" t="s">
        <v>54</v>
      </c>
      <c r="H50" s="30" t="s">
        <v>56</v>
      </c>
      <c r="I50" s="32" t="s">
        <v>119</v>
      </c>
      <c r="J50" s="32" t="s">
        <v>19</v>
      </c>
    </row>
    <row r="51" spans="1:10" s="33" customFormat="1" x14ac:dyDescent="0.25">
      <c r="A51" s="34">
        <f t="shared" si="3"/>
        <v>18</v>
      </c>
      <c r="B51" s="87" t="s">
        <v>120</v>
      </c>
      <c r="C51" s="36" t="s">
        <v>115</v>
      </c>
      <c r="D51" s="98">
        <v>9500</v>
      </c>
      <c r="E51" s="28"/>
      <c r="F51" s="9">
        <f t="shared" si="2"/>
        <v>9500</v>
      </c>
      <c r="G51" s="32" t="s">
        <v>54</v>
      </c>
      <c r="H51" s="30" t="s">
        <v>121</v>
      </c>
      <c r="I51" s="32" t="s">
        <v>119</v>
      </c>
      <c r="J51" s="32" t="s">
        <v>19</v>
      </c>
    </row>
    <row r="52" spans="1:10" s="33" customFormat="1" x14ac:dyDescent="0.25">
      <c r="A52" s="34">
        <f t="shared" si="3"/>
        <v>19</v>
      </c>
      <c r="B52" s="87" t="s">
        <v>122</v>
      </c>
      <c r="C52" s="36" t="s">
        <v>123</v>
      </c>
      <c r="D52" s="98">
        <v>15000</v>
      </c>
      <c r="E52" s="28"/>
      <c r="F52" s="9">
        <f t="shared" si="2"/>
        <v>15000</v>
      </c>
      <c r="G52" s="32" t="s">
        <v>54</v>
      </c>
      <c r="H52" s="30" t="s">
        <v>76</v>
      </c>
      <c r="I52" s="32" t="s">
        <v>124</v>
      </c>
      <c r="J52" s="32" t="s">
        <v>19</v>
      </c>
    </row>
    <row r="53" spans="1:10" s="33" customFormat="1" x14ac:dyDescent="0.25">
      <c r="A53" s="34">
        <f t="shared" si="3"/>
        <v>20</v>
      </c>
      <c r="B53" s="87" t="s">
        <v>125</v>
      </c>
      <c r="C53" s="36" t="s">
        <v>123</v>
      </c>
      <c r="D53" s="98">
        <v>5000</v>
      </c>
      <c r="E53" s="28"/>
      <c r="F53" s="9">
        <f t="shared" si="2"/>
        <v>5000</v>
      </c>
      <c r="G53" s="32" t="s">
        <v>54</v>
      </c>
      <c r="H53" s="56" t="s">
        <v>126</v>
      </c>
      <c r="I53" s="57" t="s">
        <v>111</v>
      </c>
      <c r="J53" s="32" t="s">
        <v>19</v>
      </c>
    </row>
    <row r="54" spans="1:10" s="33" customFormat="1" x14ac:dyDescent="0.25">
      <c r="A54" s="34">
        <f t="shared" si="3"/>
        <v>21</v>
      </c>
      <c r="B54" s="87" t="s">
        <v>127</v>
      </c>
      <c r="C54" s="67" t="s">
        <v>128</v>
      </c>
      <c r="D54" s="98">
        <v>7000</v>
      </c>
      <c r="E54" s="28"/>
      <c r="F54" s="9">
        <f t="shared" si="2"/>
        <v>7000</v>
      </c>
      <c r="G54" s="32" t="s">
        <v>54</v>
      </c>
      <c r="H54" s="56" t="s">
        <v>81</v>
      </c>
      <c r="I54" s="57" t="s">
        <v>129</v>
      </c>
      <c r="J54" s="32" t="s">
        <v>19</v>
      </c>
    </row>
    <row r="55" spans="1:10" s="33" customFormat="1" ht="15" customHeight="1" x14ac:dyDescent="0.25">
      <c r="A55" s="34">
        <f t="shared" si="3"/>
        <v>22</v>
      </c>
      <c r="B55" s="87" t="s">
        <v>130</v>
      </c>
      <c r="C55" s="36" t="s">
        <v>131</v>
      </c>
      <c r="D55" s="98">
        <v>2500</v>
      </c>
      <c r="E55" s="28">
        <v>9500</v>
      </c>
      <c r="F55" s="9">
        <f t="shared" si="2"/>
        <v>12000</v>
      </c>
      <c r="G55" s="57" t="s">
        <v>54</v>
      </c>
      <c r="H55" s="56" t="s">
        <v>80</v>
      </c>
      <c r="I55" s="57" t="s">
        <v>132</v>
      </c>
      <c r="J55" s="32" t="s">
        <v>19</v>
      </c>
    </row>
    <row r="56" spans="1:10" s="33" customFormat="1" ht="15" customHeight="1" x14ac:dyDescent="0.25">
      <c r="A56" s="34">
        <f t="shared" si="3"/>
        <v>23</v>
      </c>
      <c r="B56" s="87" t="s">
        <v>133</v>
      </c>
      <c r="C56" s="36" t="s">
        <v>134</v>
      </c>
      <c r="D56" s="98">
        <v>10000</v>
      </c>
      <c r="E56" s="28">
        <v>6000</v>
      </c>
      <c r="F56" s="9">
        <f t="shared" si="2"/>
        <v>16000</v>
      </c>
      <c r="G56" s="57" t="s">
        <v>54</v>
      </c>
      <c r="H56" s="56" t="s">
        <v>80</v>
      </c>
      <c r="I56" s="57" t="s">
        <v>132</v>
      </c>
      <c r="J56" s="32" t="s">
        <v>19</v>
      </c>
    </row>
    <row r="57" spans="1:10" s="33" customFormat="1" ht="15" customHeight="1" x14ac:dyDescent="0.25">
      <c r="A57" s="34">
        <f t="shared" si="3"/>
        <v>24</v>
      </c>
      <c r="B57" s="87" t="s">
        <v>135</v>
      </c>
      <c r="C57" s="36" t="s">
        <v>136</v>
      </c>
      <c r="D57" s="98">
        <v>10000</v>
      </c>
      <c r="E57" s="28">
        <v>1000</v>
      </c>
      <c r="F57" s="9">
        <f t="shared" si="2"/>
        <v>11000</v>
      </c>
      <c r="G57" s="57" t="s">
        <v>54</v>
      </c>
      <c r="H57" s="56" t="s">
        <v>80</v>
      </c>
      <c r="I57" s="57" t="s">
        <v>132</v>
      </c>
      <c r="J57" s="32" t="s">
        <v>19</v>
      </c>
    </row>
    <row r="58" spans="1:10" s="33" customFormat="1" x14ac:dyDescent="0.25">
      <c r="A58" s="34">
        <f t="shared" si="3"/>
        <v>25</v>
      </c>
      <c r="B58" s="87" t="s">
        <v>137</v>
      </c>
      <c r="C58" s="36" t="s">
        <v>138</v>
      </c>
      <c r="D58" s="98"/>
      <c r="E58" s="28">
        <v>400</v>
      </c>
      <c r="F58" s="9">
        <f t="shared" si="2"/>
        <v>400</v>
      </c>
      <c r="G58" s="32" t="s">
        <v>94</v>
      </c>
      <c r="H58" s="58">
        <v>42064</v>
      </c>
      <c r="I58" s="59">
        <v>42095</v>
      </c>
      <c r="J58" s="32" t="s">
        <v>19</v>
      </c>
    </row>
    <row r="59" spans="1:10" s="33" customFormat="1" x14ac:dyDescent="0.25">
      <c r="A59" s="38">
        <f>1+A58</f>
        <v>26</v>
      </c>
      <c r="B59" s="87" t="s">
        <v>139</v>
      </c>
      <c r="C59" s="27" t="s">
        <v>140</v>
      </c>
      <c r="D59" s="97"/>
      <c r="E59" s="42">
        <v>350</v>
      </c>
      <c r="F59" s="68">
        <f t="shared" si="2"/>
        <v>350</v>
      </c>
      <c r="G59" s="35" t="s">
        <v>94</v>
      </c>
      <c r="H59" s="65" t="s">
        <v>56</v>
      </c>
      <c r="I59" s="35" t="s">
        <v>141</v>
      </c>
      <c r="J59" s="35" t="s">
        <v>19</v>
      </c>
    </row>
    <row r="60" spans="1:10" s="33" customFormat="1" ht="44.25" customHeight="1" x14ac:dyDescent="0.25">
      <c r="A60" s="30">
        <v>27</v>
      </c>
      <c r="B60" s="84" t="s">
        <v>142</v>
      </c>
      <c r="C60" s="36" t="s">
        <v>143</v>
      </c>
      <c r="D60" s="98"/>
      <c r="E60" s="69" t="s">
        <v>144</v>
      </c>
      <c r="F60" s="9"/>
      <c r="G60" s="32" t="s">
        <v>94</v>
      </c>
      <c r="H60" s="30"/>
      <c r="I60" s="32"/>
      <c r="J60" s="32"/>
    </row>
    <row r="61" spans="1:10" ht="15.75" thickBot="1" x14ac:dyDescent="0.3">
      <c r="A61" s="219" t="s">
        <v>86</v>
      </c>
      <c r="B61" s="220"/>
      <c r="C61" s="50"/>
      <c r="D61" s="102">
        <f>SUM(D34:D60)</f>
        <v>81940</v>
      </c>
      <c r="E61" s="70">
        <f>SUM(E34:E60)</f>
        <v>55650</v>
      </c>
      <c r="F61" s="71">
        <f>SUM(F34:F59)</f>
        <v>137590</v>
      </c>
      <c r="G61" s="12"/>
      <c r="H61" s="12"/>
      <c r="I61" s="72"/>
      <c r="J61" s="12"/>
    </row>
    <row r="62" spans="1:10" ht="15.75" thickBot="1" x14ac:dyDescent="0.3">
      <c r="A62" s="73" t="s">
        <v>145</v>
      </c>
      <c r="B62" s="88" t="s">
        <v>146</v>
      </c>
      <c r="C62" s="7"/>
      <c r="D62" s="93"/>
      <c r="E62" s="8"/>
      <c r="F62" s="9"/>
      <c r="G62" s="10"/>
      <c r="H62" s="10"/>
      <c r="I62" s="11"/>
      <c r="J62" s="10"/>
    </row>
    <row r="63" spans="1:10" ht="31.5" customHeight="1" x14ac:dyDescent="0.25">
      <c r="A63" s="12">
        <v>1</v>
      </c>
      <c r="B63" s="89" t="s">
        <v>147</v>
      </c>
      <c r="C63" s="18" t="s">
        <v>148</v>
      </c>
      <c r="D63" s="86"/>
      <c r="E63" s="8">
        <v>35097.660000000003</v>
      </c>
      <c r="F63" s="9">
        <f t="shared" ref="F63" si="4">SUM(D63:E63)</f>
        <v>35097.660000000003</v>
      </c>
      <c r="G63" s="57" t="s">
        <v>54</v>
      </c>
      <c r="H63" s="10"/>
      <c r="I63" s="11"/>
      <c r="J63" s="32" t="s">
        <v>19</v>
      </c>
    </row>
    <row r="64" spans="1:10" ht="15.75" thickBot="1" x14ac:dyDescent="0.3">
      <c r="A64" s="15"/>
      <c r="B64" s="87"/>
      <c r="C64" s="10"/>
      <c r="D64" s="98">
        <f>SUM(D63)</f>
        <v>0</v>
      </c>
      <c r="E64" s="8">
        <f>SUM(E63)</f>
        <v>35097.660000000003</v>
      </c>
      <c r="F64" s="9">
        <f>D64+E64</f>
        <v>35097.660000000003</v>
      </c>
      <c r="G64" s="10"/>
      <c r="H64" s="10"/>
      <c r="I64" s="11"/>
      <c r="J64" s="10"/>
    </row>
    <row r="65" spans="1:10" ht="15.75" thickBot="1" x14ac:dyDescent="0.3">
      <c r="A65" s="221" t="s">
        <v>86</v>
      </c>
      <c r="B65" s="222"/>
      <c r="C65" s="74"/>
      <c r="D65" s="99">
        <f>D32+D61+D64</f>
        <v>149387</v>
      </c>
      <c r="E65" s="51">
        <f>E32+E61+E64</f>
        <v>964270.66</v>
      </c>
      <c r="F65" s="52">
        <f>F32+F61+F64</f>
        <v>1110264.6599999999</v>
      </c>
      <c r="G65" s="10"/>
      <c r="H65" s="10"/>
      <c r="I65" s="11"/>
      <c r="J65" s="10"/>
    </row>
    <row r="67" spans="1:10" ht="25.5" customHeight="1" x14ac:dyDescent="0.25">
      <c r="D67" s="103" t="s">
        <v>149</v>
      </c>
      <c r="E67" s="11" t="s">
        <v>150</v>
      </c>
      <c r="F67" s="75" t="s">
        <v>151</v>
      </c>
    </row>
    <row r="68" spans="1:10" ht="25.5" customHeight="1" x14ac:dyDescent="0.25">
      <c r="D68" s="86">
        <v>412200</v>
      </c>
      <c r="E68" s="8">
        <v>198000</v>
      </c>
      <c r="F68" s="9">
        <v>41900</v>
      </c>
    </row>
    <row r="69" spans="1:10" ht="25.5" customHeight="1" x14ac:dyDescent="0.25">
      <c r="D69" s="86">
        <v>412300</v>
      </c>
      <c r="E69" s="8">
        <v>72000</v>
      </c>
      <c r="F69" s="9">
        <v>69600</v>
      </c>
    </row>
    <row r="70" spans="1:10" ht="25.5" customHeight="1" x14ac:dyDescent="0.25">
      <c r="D70" s="86">
        <v>412500</v>
      </c>
      <c r="E70" s="8">
        <v>32000</v>
      </c>
      <c r="F70" s="9">
        <v>32000</v>
      </c>
    </row>
    <row r="71" spans="1:10" ht="25.5" customHeight="1" x14ac:dyDescent="0.25">
      <c r="D71" s="86">
        <v>412600</v>
      </c>
      <c r="E71" s="8">
        <v>49700</v>
      </c>
      <c r="F71" s="9">
        <v>39700</v>
      </c>
    </row>
    <row r="72" spans="1:10" ht="25.5" customHeight="1" x14ac:dyDescent="0.25">
      <c r="D72" s="86">
        <v>412700</v>
      </c>
      <c r="E72" s="8">
        <v>70000</v>
      </c>
      <c r="F72" s="9">
        <v>70000</v>
      </c>
    </row>
    <row r="73" spans="1:10" ht="25.5" customHeight="1" x14ac:dyDescent="0.25">
      <c r="D73" s="86">
        <v>511300</v>
      </c>
      <c r="E73" s="8">
        <v>10000</v>
      </c>
      <c r="F73" s="9">
        <v>10000</v>
      </c>
      <c r="H73">
        <v>30</v>
      </c>
    </row>
    <row r="74" spans="1:10" ht="30" x14ac:dyDescent="0.25">
      <c r="D74" s="104" t="s">
        <v>152</v>
      </c>
      <c r="E74" s="8">
        <v>880000</v>
      </c>
      <c r="F74" s="9">
        <v>818000</v>
      </c>
    </row>
    <row r="75" spans="1:10" ht="30" customHeight="1" x14ac:dyDescent="0.25">
      <c r="D75" s="105" t="s">
        <v>153</v>
      </c>
      <c r="E75" s="77">
        <f>SUM(E68:E74)</f>
        <v>1311700</v>
      </c>
      <c r="F75" s="9">
        <f>SUM(F68:F74)</f>
        <v>1081200</v>
      </c>
    </row>
  </sheetData>
  <mergeCells count="5">
    <mergeCell ref="B1:I1"/>
    <mergeCell ref="B2:I2"/>
    <mergeCell ref="A32:B32"/>
    <mergeCell ref="A61:B61"/>
    <mergeCell ref="A65:B65"/>
  </mergeCells>
  <printOptions horizontalCentered="1"/>
  <pageMargins left="0.4" right="0.45" top="0.5" bottom="0.25" header="0.3" footer="0.3"/>
  <pageSetup paperSize="9" scale="75" orientation="landscape" r:id="rId1"/>
  <rowBreaks count="2" manualBreakCount="2">
    <brk id="26" max="9" man="1"/>
    <brk id="6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1487A4DB70C4EA751A92D934053E3" ma:contentTypeVersion="1" ma:contentTypeDescription="Create a new document." ma:contentTypeScope="" ma:versionID="89742063ed0ecc2dff16a101b06e14d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924857-E8EF-4E43-8DF7-794184590388}"/>
</file>

<file path=customXml/itemProps2.xml><?xml version="1.0" encoding="utf-8"?>
<ds:datastoreItem xmlns:ds="http://schemas.openxmlformats.org/officeDocument/2006/customXml" ds:itemID="{4851003A-CCCC-4AFD-B6DB-E1B021730DD0}"/>
</file>

<file path=customXml/itemProps3.xml><?xml version="1.0" encoding="utf-8"?>
<ds:datastoreItem xmlns:ds="http://schemas.openxmlformats.org/officeDocument/2006/customXml" ds:itemID="{4B7E1896-CE6D-4970-814F-467C8B9151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Plan JN16 mtt</vt:lpstr>
      <vt:lpstr>Plan JN2015</vt:lpstr>
      <vt:lpstr>'Plan JN16 mtt'!Print_Area</vt:lpstr>
      <vt:lpstr>'Plan JN2015'!Print_Area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734fb20f-30d0-4d2e-9004-f95592d4c686_d_План ЈН 2020</dc:title>
  <dc:creator>Dragica Bosnjak</dc:creator>
  <cp:lastModifiedBy>Darko Savic</cp:lastModifiedBy>
  <cp:lastPrinted>2020-01-23T12:17:23Z</cp:lastPrinted>
  <dcterms:created xsi:type="dcterms:W3CDTF">2016-01-26T15:19:25Z</dcterms:created>
  <dcterms:modified xsi:type="dcterms:W3CDTF">2020-03-02T12:47:38Z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0x0101006831487A4DB70C4EA751A92D934053E3</vt:lpwstr>
  </property>
</Properties>
</file>